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gopintloffices-my.sharepoint.com/personal/tbagley_cogop_org1/Documents/Documents/1.Current Projects/Stewardship/Website/Debt Snowball/"/>
    </mc:Choice>
  </mc:AlternateContent>
  <xr:revisionPtr revIDLastSave="57" documentId="8_{52475D54-C063-4F5F-AD63-2020C6D64AAE}" xr6:coauthVersionLast="47" xr6:coauthVersionMax="47" xr10:uidLastSave="{ECAF89E5-998D-467E-9BDB-882AED7F99ED}"/>
  <workbookProtection lockStructure="1"/>
  <bookViews>
    <workbookView xWindow="1260" yWindow="1620" windowWidth="22155" windowHeight="13665" tabRatio="888" xr2:uid="{00000000-000D-0000-FFFF-FFFF00000000}"/>
  </bookViews>
  <sheets>
    <sheet name="Debt Reduction" sheetId="10" r:id="rId1"/>
    <sheet name="Prorated Debt" sheetId="11" r:id="rId2"/>
  </sheets>
  <definedNames>
    <definedName name="_xlnm.Print_Area" localSheetId="0">'Debt Reduction'!$B$2:$K$64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1" i="10" l="1"/>
  <c r="M41" i="10"/>
  <c r="Q41" i="10"/>
  <c r="S41" i="10"/>
  <c r="T41" i="10"/>
  <c r="E41" i="10"/>
  <c r="P41" i="10"/>
  <c r="R41" i="10"/>
  <c r="M42" i="10"/>
  <c r="Q42" i="10"/>
  <c r="N42" i="10"/>
  <c r="S42" i="10"/>
  <c r="T42" i="10"/>
  <c r="E42" i="10"/>
  <c r="P42" i="10"/>
  <c r="R42" i="10"/>
  <c r="M43" i="10"/>
  <c r="Q43" i="10"/>
  <c r="N43" i="10"/>
  <c r="S43" i="10"/>
  <c r="T43" i="10"/>
  <c r="E43" i="10"/>
  <c r="P43" i="10"/>
  <c r="R43" i="10"/>
  <c r="M44" i="10"/>
  <c r="Q44" i="10"/>
  <c r="N44" i="10"/>
  <c r="S44" i="10"/>
  <c r="T44" i="10"/>
  <c r="E44" i="10"/>
  <c r="P44" i="10"/>
  <c r="R44" i="10"/>
  <c r="M45" i="10"/>
  <c r="Q45" i="10"/>
  <c r="N45" i="10"/>
  <c r="S45" i="10"/>
  <c r="M46" i="10"/>
  <c r="Q46" i="10"/>
  <c r="N46" i="10"/>
  <c r="S46" i="10"/>
  <c r="M47" i="10"/>
  <c r="Q47" i="10"/>
  <c r="N47" i="10"/>
  <c r="S47" i="10"/>
  <c r="M48" i="10"/>
  <c r="Q48" i="10"/>
  <c r="N48" i="10"/>
  <c r="S48" i="10"/>
  <c r="M49" i="10"/>
  <c r="Q49" i="10"/>
  <c r="N49" i="10"/>
  <c r="S49" i="10"/>
  <c r="M50" i="10"/>
  <c r="Q50" i="10"/>
  <c r="N50" i="10"/>
  <c r="S50" i="10"/>
  <c r="M51" i="10"/>
  <c r="Q51" i="10"/>
  <c r="N51" i="10"/>
  <c r="S51" i="10"/>
  <c r="M52" i="10"/>
  <c r="Q52" i="10"/>
  <c r="N52" i="10"/>
  <c r="S52" i="10"/>
  <c r="M53" i="10"/>
  <c r="Q53" i="10"/>
  <c r="N53" i="10"/>
  <c r="S53" i="10"/>
  <c r="N40" i="10"/>
  <c r="M40" i="10"/>
  <c r="Q40" i="10"/>
  <c r="S40" i="10"/>
  <c r="M62" i="10"/>
  <c r="O62" i="10"/>
  <c r="M61" i="10"/>
  <c r="O61" i="10"/>
  <c r="M60" i="10"/>
  <c r="O60" i="10"/>
  <c r="M59" i="10"/>
  <c r="O59" i="10"/>
  <c r="M58" i="10"/>
  <c r="O58" i="10"/>
  <c r="M57" i="10"/>
  <c r="O57" i="10"/>
  <c r="M56" i="10"/>
  <c r="O56" i="10"/>
  <c r="M55" i="10"/>
  <c r="O55" i="10"/>
  <c r="M54" i="10"/>
  <c r="O54" i="10"/>
  <c r="P62" i="10"/>
  <c r="P61" i="10"/>
  <c r="P60" i="10"/>
  <c r="P59" i="10"/>
  <c r="P58" i="10"/>
  <c r="P57" i="10"/>
  <c r="P56" i="10"/>
  <c r="P55" i="10"/>
  <c r="P54" i="10"/>
  <c r="N62" i="10"/>
  <c r="S62" i="10"/>
  <c r="N61" i="10"/>
  <c r="S61" i="10"/>
  <c r="N60" i="10"/>
  <c r="S60" i="10"/>
  <c r="N59" i="10"/>
  <c r="S59" i="10"/>
  <c r="N58" i="10"/>
  <c r="S58" i="10"/>
  <c r="N57" i="10"/>
  <c r="S57" i="10"/>
  <c r="N56" i="10"/>
  <c r="S56" i="10"/>
  <c r="N55" i="10"/>
  <c r="S55" i="10"/>
  <c r="N54" i="10"/>
  <c r="S54" i="10"/>
  <c r="V62" i="10"/>
  <c r="U62" i="10"/>
  <c r="V61" i="10"/>
  <c r="U61" i="10"/>
  <c r="V60" i="10"/>
  <c r="U60" i="10"/>
  <c r="V59" i="10"/>
  <c r="U59" i="10"/>
  <c r="V58" i="10"/>
  <c r="U58" i="10"/>
  <c r="V57" i="10"/>
  <c r="U57" i="10"/>
  <c r="V56" i="10"/>
  <c r="U56" i="10"/>
  <c r="V55" i="10"/>
  <c r="U55" i="10"/>
  <c r="V54" i="10"/>
  <c r="U54" i="10"/>
  <c r="K30" i="10"/>
  <c r="I30" i="10"/>
  <c r="H30" i="10"/>
  <c r="K29" i="10"/>
  <c r="I29" i="10"/>
  <c r="H29" i="10"/>
  <c r="K28" i="10"/>
  <c r="I28" i="10"/>
  <c r="H28" i="10"/>
  <c r="K27" i="10"/>
  <c r="I27" i="10"/>
  <c r="H27" i="10"/>
  <c r="K26" i="10"/>
  <c r="I26" i="10"/>
  <c r="H26" i="10"/>
  <c r="K25" i="10"/>
  <c r="I25" i="10"/>
  <c r="H25" i="10"/>
  <c r="K24" i="10"/>
  <c r="I24" i="10"/>
  <c r="H24" i="10"/>
  <c r="K23" i="10"/>
  <c r="I23" i="10"/>
  <c r="H23" i="10"/>
  <c r="K22" i="10"/>
  <c r="I22" i="10"/>
  <c r="H22" i="10"/>
  <c r="H7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O53" i="10"/>
  <c r="M39" i="10"/>
  <c r="N39" i="10"/>
  <c r="T39" i="10"/>
  <c r="E39" i="10"/>
  <c r="P39" i="10"/>
  <c r="R39" i="10"/>
  <c r="O40" i="10"/>
  <c r="T40" i="10"/>
  <c r="E40" i="10"/>
  <c r="P40" i="10"/>
  <c r="R40" i="10"/>
  <c r="O41" i="10"/>
  <c r="O42" i="10"/>
  <c r="O43" i="10"/>
  <c r="O44" i="10"/>
  <c r="O45" i="10"/>
  <c r="T45" i="10"/>
  <c r="E45" i="10"/>
  <c r="P45" i="10"/>
  <c r="R45" i="10"/>
  <c r="O46" i="10"/>
  <c r="T46" i="10"/>
  <c r="E46" i="10"/>
  <c r="P46" i="10"/>
  <c r="R46" i="10"/>
  <c r="O47" i="10"/>
  <c r="T47" i="10"/>
  <c r="E47" i="10"/>
  <c r="P47" i="10"/>
  <c r="R47" i="10"/>
  <c r="O48" i="10"/>
  <c r="T48" i="10"/>
  <c r="E48" i="10"/>
  <c r="P48" i="10"/>
  <c r="R48" i="10"/>
  <c r="O49" i="10"/>
  <c r="T49" i="10"/>
  <c r="E49" i="10"/>
  <c r="P49" i="10"/>
  <c r="R49" i="10"/>
  <c r="O50" i="10"/>
  <c r="T50" i="10"/>
  <c r="E50" i="10"/>
  <c r="P50" i="10"/>
  <c r="R50" i="10"/>
  <c r="O51" i="10"/>
  <c r="T51" i="10"/>
  <c r="E51" i="10"/>
  <c r="P51" i="10"/>
  <c r="R51" i="10"/>
  <c r="O52" i="10"/>
  <c r="T52" i="10"/>
  <c r="E52" i="10"/>
  <c r="P52" i="10"/>
  <c r="R52" i="10"/>
  <c r="T53" i="10"/>
  <c r="E53" i="10"/>
  <c r="P53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O39" i="10"/>
  <c r="I47" i="10"/>
  <c r="I45" i="10"/>
  <c r="B20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D2" i="11"/>
  <c r="A6" i="11"/>
  <c r="C6" i="11"/>
  <c r="D6" i="11"/>
  <c r="A7" i="11"/>
  <c r="C7" i="11"/>
  <c r="D7" i="11"/>
  <c r="A8" i="11"/>
  <c r="C8" i="11"/>
  <c r="D8" i="11"/>
  <c r="A9" i="11"/>
  <c r="C9" i="11"/>
  <c r="D9" i="11"/>
  <c r="A10" i="11"/>
  <c r="C10" i="11"/>
  <c r="D10" i="11"/>
  <c r="A11" i="11"/>
  <c r="C11" i="11"/>
  <c r="D11" i="11"/>
  <c r="A12" i="11"/>
  <c r="C12" i="11"/>
  <c r="D12" i="11"/>
  <c r="A13" i="11"/>
  <c r="C13" i="11"/>
  <c r="D13" i="11"/>
  <c r="A14" i="11"/>
  <c r="C14" i="11"/>
  <c r="D14" i="11"/>
  <c r="A15" i="11"/>
  <c r="C15" i="11"/>
  <c r="D15" i="11"/>
  <c r="A16" i="11"/>
  <c r="C16" i="11"/>
  <c r="D16" i="11"/>
  <c r="A17" i="11"/>
  <c r="C17" i="11"/>
  <c r="D17" i="11"/>
  <c r="A18" i="11"/>
  <c r="C18" i="11"/>
  <c r="D18" i="11"/>
  <c r="A19" i="11"/>
  <c r="C19" i="11"/>
  <c r="D19" i="11"/>
  <c r="A20" i="11"/>
  <c r="C20" i="11"/>
  <c r="D20" i="11"/>
  <c r="B21" i="11"/>
  <c r="C21" i="11"/>
  <c r="D21" i="11"/>
  <c r="I7" i="10"/>
  <c r="K7" i="10"/>
  <c r="M7" i="10"/>
  <c r="H8" i="10"/>
  <c r="I8" i="10"/>
  <c r="K8" i="10"/>
  <c r="M8" i="10"/>
  <c r="H9" i="10"/>
  <c r="I9" i="10"/>
  <c r="K9" i="10"/>
  <c r="M9" i="10"/>
  <c r="H10" i="10"/>
  <c r="I10" i="10"/>
  <c r="K10" i="10"/>
  <c r="M10" i="10"/>
  <c r="H11" i="10"/>
  <c r="I11" i="10"/>
  <c r="K11" i="10"/>
  <c r="M11" i="10"/>
  <c r="H12" i="10"/>
  <c r="I12" i="10"/>
  <c r="K12" i="10"/>
  <c r="M12" i="10"/>
  <c r="H13" i="10"/>
  <c r="I13" i="10"/>
  <c r="K13" i="10"/>
  <c r="M13" i="10"/>
  <c r="H14" i="10"/>
  <c r="I14" i="10"/>
  <c r="K14" i="10"/>
  <c r="M14" i="10"/>
  <c r="H15" i="10"/>
  <c r="I15" i="10"/>
  <c r="K15" i="10"/>
  <c r="M15" i="10"/>
  <c r="H16" i="10"/>
  <c r="I16" i="10"/>
  <c r="K16" i="10"/>
  <c r="M16" i="10"/>
  <c r="H17" i="10"/>
  <c r="I17" i="10"/>
  <c r="K17" i="10"/>
  <c r="M17" i="10"/>
  <c r="H18" i="10"/>
  <c r="I18" i="10"/>
  <c r="K18" i="10"/>
  <c r="M18" i="10"/>
  <c r="H19" i="10"/>
  <c r="I19" i="10"/>
  <c r="K19" i="10"/>
  <c r="M19" i="10"/>
  <c r="H20" i="10"/>
  <c r="I20" i="10"/>
  <c r="K20" i="10"/>
  <c r="M20" i="10"/>
  <c r="H21" i="10"/>
  <c r="I21" i="10"/>
  <c r="K21" i="10"/>
  <c r="M21" i="10"/>
  <c r="M22" i="10"/>
  <c r="M23" i="10"/>
  <c r="M24" i="10"/>
  <c r="M25" i="10"/>
  <c r="M26" i="10"/>
  <c r="M27" i="10"/>
  <c r="M28" i="10"/>
  <c r="M29" i="10"/>
  <c r="M30" i="10"/>
  <c r="E31" i="10"/>
  <c r="F31" i="10"/>
  <c r="I31" i="10"/>
  <c r="F33" i="10"/>
  <c r="I33" i="10"/>
  <c r="F35" i="10"/>
  <c r="R53" i="10"/>
  <c r="R54" i="10"/>
  <c r="R55" i="10"/>
  <c r="R56" i="10"/>
  <c r="R57" i="10"/>
  <c r="R58" i="10"/>
  <c r="R59" i="10"/>
  <c r="R60" i="10"/>
  <c r="R61" i="10"/>
  <c r="R62" i="10"/>
  <c r="I35" i="10"/>
  <c r="D39" i="10"/>
  <c r="H39" i="10"/>
  <c r="I39" i="10"/>
  <c r="K39" i="10"/>
  <c r="W39" i="10"/>
  <c r="D40" i="10"/>
  <c r="H40" i="10"/>
  <c r="I40" i="10"/>
  <c r="K40" i="10"/>
  <c r="W40" i="10"/>
  <c r="D41" i="10"/>
  <c r="H41" i="10"/>
  <c r="I41" i="10"/>
  <c r="K41" i="10"/>
  <c r="W41" i="10"/>
  <c r="D42" i="10"/>
  <c r="H42" i="10"/>
  <c r="I42" i="10"/>
  <c r="K42" i="10"/>
  <c r="W42" i="10"/>
  <c r="D43" i="10"/>
  <c r="H43" i="10"/>
  <c r="I43" i="10"/>
  <c r="K43" i="10"/>
  <c r="W43" i="10"/>
  <c r="D44" i="10"/>
  <c r="H44" i="10"/>
  <c r="I44" i="10"/>
  <c r="K44" i="10"/>
  <c r="W44" i="10"/>
  <c r="D45" i="10"/>
  <c r="H45" i="10"/>
  <c r="K45" i="10"/>
  <c r="W45" i="10"/>
  <c r="D46" i="10"/>
  <c r="H46" i="10"/>
  <c r="I46" i="10"/>
  <c r="K46" i="10"/>
  <c r="W46" i="10"/>
  <c r="D47" i="10"/>
  <c r="H47" i="10"/>
  <c r="K47" i="10"/>
  <c r="W47" i="10"/>
  <c r="D48" i="10"/>
  <c r="H48" i="10"/>
  <c r="I48" i="10"/>
  <c r="K48" i="10"/>
  <c r="W48" i="10"/>
  <c r="D49" i="10"/>
  <c r="H49" i="10"/>
  <c r="I49" i="10"/>
  <c r="K49" i="10"/>
  <c r="W49" i="10"/>
  <c r="D50" i="10"/>
  <c r="H50" i="10"/>
  <c r="I50" i="10"/>
  <c r="K50" i="10"/>
  <c r="W50" i="10"/>
  <c r="D51" i="10"/>
  <c r="H51" i="10"/>
  <c r="I51" i="10"/>
  <c r="K51" i="10"/>
  <c r="W51" i="10"/>
  <c r="D52" i="10"/>
  <c r="H52" i="10"/>
  <c r="I52" i="10"/>
  <c r="K52" i="10"/>
  <c r="W52" i="10"/>
  <c r="D53" i="10"/>
  <c r="H53" i="10"/>
  <c r="I53" i="10"/>
  <c r="K53" i="10"/>
  <c r="W53" i="10"/>
  <c r="D54" i="10"/>
  <c r="T54" i="10"/>
  <c r="E54" i="10"/>
  <c r="G54" i="10"/>
  <c r="F54" i="10"/>
  <c r="H54" i="10"/>
  <c r="I54" i="10"/>
  <c r="K54" i="10"/>
  <c r="Q54" i="10"/>
  <c r="W54" i="10"/>
  <c r="D55" i="10"/>
  <c r="T55" i="10"/>
  <c r="E55" i="10"/>
  <c r="G55" i="10"/>
  <c r="F55" i="10"/>
  <c r="H55" i="10"/>
  <c r="I55" i="10"/>
  <c r="K55" i="10"/>
  <c r="Q55" i="10"/>
  <c r="W55" i="10"/>
  <c r="D56" i="10"/>
  <c r="T56" i="10"/>
  <c r="E56" i="10"/>
  <c r="G56" i="10"/>
  <c r="F56" i="10"/>
  <c r="H56" i="10"/>
  <c r="I56" i="10"/>
  <c r="K56" i="10"/>
  <c r="Q56" i="10"/>
  <c r="W56" i="10"/>
  <c r="D57" i="10"/>
  <c r="T57" i="10"/>
  <c r="E57" i="10"/>
  <c r="G57" i="10"/>
  <c r="F57" i="10"/>
  <c r="H57" i="10"/>
  <c r="I57" i="10"/>
  <c r="K57" i="10"/>
  <c r="Q57" i="10"/>
  <c r="W57" i="10"/>
  <c r="D58" i="10"/>
  <c r="T58" i="10"/>
  <c r="E58" i="10"/>
  <c r="G58" i="10"/>
  <c r="F58" i="10"/>
  <c r="H58" i="10"/>
  <c r="I58" i="10"/>
  <c r="K58" i="10"/>
  <c r="Q58" i="10"/>
  <c r="W58" i="10"/>
  <c r="D59" i="10"/>
  <c r="T59" i="10"/>
  <c r="E59" i="10"/>
  <c r="G59" i="10"/>
  <c r="F59" i="10"/>
  <c r="H59" i="10"/>
  <c r="I59" i="10"/>
  <c r="K59" i="10"/>
  <c r="Q59" i="10"/>
  <c r="W59" i="10"/>
  <c r="D60" i="10"/>
  <c r="T60" i="10"/>
  <c r="E60" i="10"/>
  <c r="G60" i="10"/>
  <c r="F60" i="10"/>
  <c r="H60" i="10"/>
  <c r="I60" i="10"/>
  <c r="K60" i="10"/>
  <c r="Q60" i="10"/>
  <c r="W60" i="10"/>
  <c r="D61" i="10"/>
  <c r="T61" i="10"/>
  <c r="E61" i="10"/>
  <c r="G61" i="10"/>
  <c r="F61" i="10"/>
  <c r="H61" i="10"/>
  <c r="I61" i="10"/>
  <c r="K61" i="10"/>
  <c r="Q61" i="10"/>
  <c r="W61" i="10"/>
  <c r="D62" i="10"/>
  <c r="T62" i="10"/>
  <c r="E62" i="10"/>
  <c r="G62" i="10"/>
  <c r="F62" i="10"/>
  <c r="H62" i="10"/>
  <c r="I62" i="10"/>
  <c r="K62" i="10"/>
  <c r="Q62" i="10"/>
  <c r="W62" i="10"/>
  <c r="I63" i="10"/>
</calcChain>
</file>

<file path=xl/sharedStrings.xml><?xml version="1.0" encoding="utf-8"?>
<sst xmlns="http://schemas.openxmlformats.org/spreadsheetml/2006/main" count="117" uniqueCount="40">
  <si>
    <t>Interest Rate</t>
  </si>
  <si>
    <t>Order</t>
  </si>
  <si>
    <t>Total Payoff</t>
  </si>
  <si>
    <t>Debts</t>
  </si>
  <si>
    <t>Debt and Payment Totals</t>
  </si>
  <si>
    <t xml:space="preserve">Total Minimum Monthly Payments &gt; </t>
  </si>
  <si>
    <t xml:space="preserve">Extra Monthly Payment &gt; </t>
  </si>
  <si>
    <t>Debts in Payoff Order</t>
  </si>
  <si>
    <t>Payoff Order</t>
  </si>
  <si>
    <t>Monthly
Payment</t>
  </si>
  <si>
    <t>Snowball
Payment</t>
  </si>
  <si>
    <t>Remaining
Balance</t>
  </si>
  <si>
    <t>Starting
Balance</t>
  </si>
  <si>
    <t>Interest
Rate %</t>
  </si>
  <si>
    <t>Min Monthly Payment =</t>
  </si>
  <si>
    <t>Payment Test</t>
  </si>
  <si>
    <t>Reorder, Months to Payoff =</t>
  </si>
  <si>
    <t>Paid Off (Y)</t>
  </si>
  <si>
    <t xml:space="preserve">Total Snowball Payments &gt; </t>
  </si>
  <si>
    <t>Interest
Paid</t>
  </si>
  <si>
    <t>Months to Pay Off</t>
  </si>
  <si>
    <t>B. Pay the highlighted amounts each month and record when each debt is paid off</t>
  </si>
  <si>
    <t xml:space="preserve">Total Interest Paid &gt; </t>
  </si>
  <si>
    <t>Highlight Indicator</t>
  </si>
  <si>
    <t xml:space="preserve">Total Debt  </t>
  </si>
  <si>
    <t xml:space="preserve">Debt Allocation  </t>
  </si>
  <si>
    <t>Percent</t>
  </si>
  <si>
    <t>New Payments</t>
  </si>
  <si>
    <t>Total</t>
  </si>
  <si>
    <t xml:space="preserve">&gt;&gt; Months to Debt Free &gt; </t>
  </si>
  <si>
    <t>Principle Paid @ Snowball</t>
  </si>
  <si>
    <t>Original # of Payments</t>
  </si>
  <si>
    <t># of Snowball Payments</t>
  </si>
  <si>
    <t>Snowball Payment Period</t>
  </si>
  <si>
    <t>Remaining Bal @ Snowball</t>
  </si>
  <si>
    <t>Int Paid Before Snowball</t>
  </si>
  <si>
    <t>Int Paid After Snowball</t>
  </si>
  <si>
    <t>A. Enter your debts in the order you want to pay them off (e.g., lowest balance to highest, highest interest rate to lowest)</t>
  </si>
  <si>
    <t>Debt Pay Off Plan</t>
  </si>
  <si>
    <t>Prorated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</si>
</sst>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%"/>
    <numFmt numFmtId="166" formatCode="0.0"/>
    <numFmt numFmtId="167" formatCode="0.0000000"/>
  </numFmts>
  <fonts count="2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</font>
    <font>
      <sz val="8"/>
      <name val="Arial"/>
      <family val="2"/>
    </font>
    <font>
      <b/>
      <sz val="8"/>
      <color theme="0"/>
      <name val="Arial"/>
      <family val="2"/>
    </font>
    <font>
      <b/>
      <i/>
      <sz val="18"/>
      <color theme="1" tint="0.249977111117893"/>
      <name val="Arial"/>
      <family val="2"/>
    </font>
    <font>
      <sz val="9"/>
      <color theme="1"/>
      <name val="Arial"/>
      <family val="2"/>
    </font>
    <font>
      <b/>
      <i/>
      <sz val="20"/>
      <color theme="1" tint="0.249977111117893"/>
      <name val="Arial"/>
      <family val="2"/>
    </font>
    <font>
      <sz val="8"/>
      <color theme="0" tint="-0.249977111117893"/>
      <name val="Arial"/>
      <family val="2"/>
    </font>
    <font>
      <sz val="6"/>
      <color theme="0" tint="-0.14999847407452621"/>
      <name val="Arial"/>
      <family val="2"/>
    </font>
    <font>
      <sz val="8"/>
      <color rgb="FFFDB091"/>
      <name val="Arial"/>
      <family val="2"/>
    </font>
    <font>
      <sz val="6"/>
      <color rgb="FFFDB09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7"/>
      <color theme="0"/>
      <name val="Arial"/>
    </font>
    <font>
      <sz val="6"/>
      <color rgb="FF00A5B1"/>
      <name val="Arial"/>
    </font>
    <font>
      <sz val="6"/>
      <color theme="4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BA1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EE342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1" fontId="4" fillId="0" borderId="1" xfId="0" applyNumberFormat="1" applyFont="1" applyBorder="1" applyAlignment="1">
      <alignment horizontal="center" wrapText="1"/>
    </xf>
    <xf numFmtId="7" fontId="4" fillId="0" borderId="1" xfId="0" applyNumberFormat="1" applyFont="1" applyBorder="1" applyAlignment="1" applyProtection="1">
      <alignment horizontal="center" vertical="center"/>
      <protection locked="0"/>
    </xf>
    <xf numFmtId="1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7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1" fontId="4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12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16" fillId="3" borderId="0" xfId="0" applyFont="1" applyFill="1" applyAlignment="1">
      <alignment vertical="center" wrapText="1"/>
    </xf>
    <xf numFmtId="0" fontId="4" fillId="4" borderId="4" xfId="0" applyFont="1" applyFill="1" applyBorder="1"/>
    <xf numFmtId="0" fontId="10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164" fontId="4" fillId="4" borderId="5" xfId="0" applyNumberFormat="1" applyFont="1" applyFill="1" applyBorder="1"/>
    <xf numFmtId="164" fontId="4" fillId="4" borderId="6" xfId="0" applyNumberFormat="1" applyFont="1" applyFill="1" applyBorder="1" applyAlignment="1">
      <alignment horizontal="left"/>
    </xf>
    <xf numFmtId="7" fontId="6" fillId="5" borderId="1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vertical="center"/>
    </xf>
    <xf numFmtId="0" fontId="6" fillId="5" borderId="1" xfId="0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wrapText="1"/>
    </xf>
    <xf numFmtId="165" fontId="6" fillId="5" borderId="1" xfId="0" applyNumberFormat="1" applyFont="1" applyFill="1" applyBorder="1" applyAlignment="1">
      <alignment horizontal="center" wrapText="1"/>
    </xf>
    <xf numFmtId="164" fontId="18" fillId="4" borderId="0" xfId="0" applyNumberFormat="1" applyFont="1" applyFill="1" applyAlignment="1">
      <alignment horizontal="center"/>
    </xf>
    <xf numFmtId="164" fontId="18" fillId="4" borderId="7" xfId="0" applyNumberFormat="1" applyFont="1" applyFill="1" applyBorder="1" applyAlignment="1">
      <alignment horizontal="left" wrapText="1"/>
    </xf>
    <xf numFmtId="164" fontId="18" fillId="4" borderId="0" xfId="0" applyNumberFormat="1" applyFont="1" applyFill="1"/>
    <xf numFmtId="164" fontId="18" fillId="4" borderId="7" xfId="0" applyNumberFormat="1" applyFont="1" applyFill="1" applyBorder="1" applyAlignment="1">
      <alignment horizontal="left"/>
    </xf>
    <xf numFmtId="164" fontId="18" fillId="4" borderId="0" xfId="0" applyNumberFormat="1" applyFont="1" applyFill="1" applyAlignment="1">
      <alignment vertical="center"/>
    </xf>
    <xf numFmtId="164" fontId="18" fillId="4" borderId="7" xfId="0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19" fillId="4" borderId="0" xfId="0" applyNumberFormat="1" applyFont="1" applyFill="1" applyAlignment="1">
      <alignment horizontal="left" vertical="center" wrapText="1"/>
    </xf>
    <xf numFmtId="164" fontId="19" fillId="4" borderId="7" xfId="0" applyNumberFormat="1" applyFont="1" applyFill="1" applyBorder="1" applyAlignment="1">
      <alignment horizontal="left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/>
    <xf numFmtId="7" fontId="6" fillId="4" borderId="0" xfId="0" applyNumberFormat="1" applyFont="1" applyFill="1" applyAlignment="1">
      <alignment vertical="center"/>
    </xf>
    <xf numFmtId="165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164" fontId="6" fillId="4" borderId="0" xfId="0" applyNumberFormat="1" applyFont="1" applyFill="1" applyAlignment="1">
      <alignment horizontal="right"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165" fontId="5" fillId="4" borderId="1" xfId="1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24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164" fontId="14" fillId="7" borderId="1" xfId="0" applyNumberFormat="1" applyFont="1" applyFill="1" applyBorder="1" applyAlignment="1">
      <alignment horizontal="center" wrapText="1"/>
    </xf>
    <xf numFmtId="2" fontId="14" fillId="7" borderId="1" xfId="0" applyNumberFormat="1" applyFont="1" applyFill="1" applyBorder="1" applyAlignment="1">
      <alignment horizontal="center" wrapText="1"/>
    </xf>
    <xf numFmtId="164" fontId="14" fillId="8" borderId="1" xfId="0" applyNumberFormat="1" applyFont="1" applyFill="1" applyBorder="1" applyAlignment="1">
      <alignment horizontal="center" vertical="center"/>
    </xf>
    <xf numFmtId="166" fontId="14" fillId="8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10" fontId="2" fillId="0" borderId="2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4" fillId="9" borderId="3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164" fontId="4" fillId="9" borderId="0" xfId="0" applyNumberFormat="1" applyFont="1" applyFill="1" applyAlignment="1">
      <alignment vertical="center"/>
    </xf>
    <xf numFmtId="0" fontId="6" fillId="9" borderId="0" xfId="0" applyFont="1" applyFill="1" applyAlignment="1">
      <alignment horizontal="right" vertical="center"/>
    </xf>
    <xf numFmtId="164" fontId="6" fillId="9" borderId="1" xfId="0" applyNumberFormat="1" applyFont="1" applyFill="1" applyBorder="1" applyAlignment="1" applyProtection="1">
      <alignment horizontal="center" vertical="center"/>
      <protection locked="0"/>
    </xf>
    <xf numFmtId="164" fontId="20" fillId="9" borderId="0" xfId="0" applyNumberFormat="1" applyFont="1" applyFill="1" applyAlignment="1">
      <alignment vertical="center"/>
    </xf>
    <xf numFmtId="164" fontId="20" fillId="9" borderId="7" xfId="0" applyNumberFormat="1" applyFont="1" applyFill="1" applyBorder="1" applyAlignment="1">
      <alignment horizontal="left" vertical="center"/>
    </xf>
    <xf numFmtId="164" fontId="14" fillId="9" borderId="1" xfId="0" applyNumberFormat="1" applyFont="1" applyFill="1" applyBorder="1" applyAlignment="1">
      <alignment horizontal="center" vertical="center"/>
    </xf>
    <xf numFmtId="164" fontId="6" fillId="9" borderId="0" xfId="0" applyNumberFormat="1" applyFont="1" applyFill="1" applyAlignment="1">
      <alignment horizontal="right" vertical="center"/>
    </xf>
    <xf numFmtId="166" fontId="14" fillId="9" borderId="1" xfId="0" applyNumberFormat="1" applyFont="1" applyFill="1" applyBorder="1" applyAlignment="1">
      <alignment horizontal="center" vertical="center"/>
    </xf>
    <xf numFmtId="0" fontId="4" fillId="9" borderId="3" xfId="0" applyFont="1" applyFill="1" applyBorder="1"/>
    <xf numFmtId="0" fontId="10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164" fontId="4" fillId="9" borderId="0" xfId="0" applyNumberFormat="1" applyFont="1" applyFill="1"/>
    <xf numFmtId="164" fontId="9" fillId="9" borderId="0" xfId="0" quotePrefix="1" applyNumberFormat="1" applyFont="1" applyFill="1" applyAlignment="1">
      <alignment vertical="top"/>
    </xf>
    <xf numFmtId="164" fontId="4" fillId="9" borderId="0" xfId="0" quotePrefix="1" applyNumberFormat="1" applyFont="1" applyFill="1" applyAlignment="1">
      <alignment vertical="top"/>
    </xf>
    <xf numFmtId="164" fontId="20" fillId="9" borderId="0" xfId="0" applyNumberFormat="1" applyFont="1" applyFill="1"/>
    <xf numFmtId="164" fontId="20" fillId="9" borderId="7" xfId="0" applyNumberFormat="1" applyFont="1" applyFill="1" applyBorder="1" applyAlignment="1">
      <alignment horizontal="left"/>
    </xf>
    <xf numFmtId="164" fontId="9" fillId="9" borderId="8" xfId="0" quotePrefix="1" applyNumberFormat="1" applyFont="1" applyFill="1" applyBorder="1" applyAlignment="1">
      <alignment vertical="top"/>
    </xf>
    <xf numFmtId="164" fontId="4" fillId="9" borderId="8" xfId="0" quotePrefix="1" applyNumberFormat="1" applyFont="1" applyFill="1" applyBorder="1" applyAlignment="1">
      <alignment vertical="top"/>
    </xf>
    <xf numFmtId="0" fontId="20" fillId="9" borderId="0" xfId="0" applyFont="1" applyFill="1"/>
    <xf numFmtId="0" fontId="20" fillId="9" borderId="7" xfId="0" applyFont="1" applyFill="1" applyBorder="1" applyAlignment="1">
      <alignment horizontal="left"/>
    </xf>
    <xf numFmtId="166" fontId="25" fillId="9" borderId="7" xfId="0" applyNumberFormat="1" applyFont="1" applyFill="1" applyBorder="1" applyAlignment="1">
      <alignment horizontal="left"/>
    </xf>
    <xf numFmtId="166" fontId="21" fillId="9" borderId="7" xfId="0" applyNumberFormat="1" applyFont="1" applyFill="1" applyBorder="1" applyAlignment="1">
      <alignment horizontal="left"/>
    </xf>
    <xf numFmtId="164" fontId="20" fillId="9" borderId="8" xfId="0" applyNumberFormat="1" applyFont="1" applyFill="1" applyBorder="1"/>
    <xf numFmtId="164" fontId="20" fillId="9" borderId="9" xfId="0" applyNumberFormat="1" applyFont="1" applyFill="1" applyBorder="1" applyAlignment="1">
      <alignment horizontal="left"/>
    </xf>
    <xf numFmtId="164" fontId="4" fillId="9" borderId="0" xfId="0" applyNumberFormat="1" applyFont="1" applyFill="1" applyAlignment="1">
      <alignment horizontal="right" vertical="center"/>
    </xf>
    <xf numFmtId="0" fontId="4" fillId="9" borderId="8" xfId="0" applyFont="1" applyFill="1" applyBorder="1"/>
    <xf numFmtId="164" fontId="4" fillId="9" borderId="8" xfId="0" applyNumberFormat="1" applyFont="1" applyFill="1" applyBorder="1"/>
    <xf numFmtId="164" fontId="26" fillId="9" borderId="0" xfId="0" applyNumberFormat="1" applyFont="1" applyFill="1" applyAlignment="1">
      <alignment vertical="center" wrapText="1"/>
    </xf>
    <xf numFmtId="164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center" wrapText="1"/>
    </xf>
    <xf numFmtId="164" fontId="3" fillId="9" borderId="1" xfId="0" applyNumberFormat="1" applyFont="1" applyFill="1" applyBorder="1" applyAlignment="1">
      <alignment horizontal="center" wrapText="1"/>
    </xf>
    <xf numFmtId="165" fontId="3" fillId="9" borderId="1" xfId="0" applyNumberFormat="1" applyFont="1" applyFill="1" applyBorder="1" applyAlignment="1">
      <alignment horizontal="center" wrapText="1"/>
    </xf>
    <xf numFmtId="0" fontId="3" fillId="9" borderId="1" xfId="0" applyFont="1" applyFill="1" applyBorder="1" applyAlignment="1">
      <alignment vertical="center"/>
    </xf>
    <xf numFmtId="165" fontId="3" fillId="9" borderId="1" xfId="0" applyNumberFormat="1" applyFont="1" applyFill="1" applyBorder="1" applyAlignment="1">
      <alignment vertical="center"/>
    </xf>
    <xf numFmtId="2" fontId="4" fillId="0" borderId="2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12">
    <dxf>
      <font>
        <condense val="0"/>
        <extend val="0"/>
        <color indexed="51"/>
      </font>
    </dxf>
    <dxf>
      <font>
        <condense val="0"/>
        <extend val="0"/>
        <color indexed="9"/>
      </font>
    </dxf>
    <dxf>
      <font>
        <color theme="0"/>
      </font>
    </dxf>
    <dxf>
      <font>
        <strike val="0"/>
        <color auto="1"/>
      </font>
    </dxf>
    <dxf>
      <font>
        <strike val="0"/>
        <color auto="1"/>
      </font>
    </dxf>
    <dxf>
      <font>
        <strike val="0"/>
        <color theme="0" tint="-0.14996795556505021"/>
        <name val="Cambria"/>
        <scheme val="none"/>
      </font>
    </dxf>
    <dxf>
      <font>
        <b/>
        <i val="0"/>
        <strike val="0"/>
        <color auto="1"/>
        <name val="Cambria"/>
        <scheme val="none"/>
      </font>
      <fill>
        <patternFill>
          <bgColor rgb="FFFFFFCC"/>
        </patternFill>
      </fill>
    </dxf>
    <dxf>
      <font>
        <strike val="0"/>
        <color theme="0" tint="-0.14996795556505021"/>
        <name val="Cambria"/>
        <scheme val="none"/>
      </font>
    </dxf>
    <dxf>
      <font>
        <b/>
        <i val="0"/>
        <strike val="0"/>
      </font>
      <fill>
        <patternFill>
          <bgColor rgb="FFFFFFCC"/>
        </patternFill>
      </fill>
    </dxf>
    <dxf>
      <font>
        <strike val="0"/>
        <color theme="0" tint="-0.14996795556505021"/>
        <name val="Cambria"/>
        <scheme val="none"/>
      </font>
    </dxf>
    <dxf>
      <font>
        <b/>
        <i val="0"/>
      </font>
      <fill>
        <patternFill>
          <bgColor rgb="FFFFFFCC"/>
        </patternFill>
      </fill>
    </dxf>
    <dxf>
      <font>
        <strike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AC8846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164517</xdr:colOff>
      <xdr:row>1</xdr:row>
      <xdr:rowOff>208539</xdr:rowOff>
    </xdr:from>
    <xdr:to>
      <xdr:col>3</xdr:col>
      <xdr:colOff>839931</xdr:colOff>
      <xdr:row>3</xdr:row>
      <xdr:rowOff>228680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36A6A-B650-4AB5-9B41-6E396C85F5C5}"/>
            </a:ext>
          </a:extLst>
        </xdr:cNvPr>
        <xdr:cNvGrpSpPr/>
      </xdr:nvGrpSpPr>
      <xdr:grpSpPr>
        <a:xfrm>
          <a:off x="510881" y="329766"/>
          <a:ext cx="1091050" cy="1059232"/>
          <a:chOff x="0" y="271677"/>
          <a:chExt cx="1051461" cy="99007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12FDB9C-1B1E-334E-1630-20E1E9BE0439}"/>
              </a:ext>
            </a:extLst>
          </xdr:cNvPr>
          <xdr:cNvSpPr txBox="1"/>
        </xdr:nvSpPr>
        <xdr:spPr>
          <a:xfrm>
            <a:off x="0" y="742207"/>
            <a:ext cx="1051461" cy="519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900" b="1"/>
              <a:t>STEWARDSHIP</a:t>
            </a:r>
          </a:p>
          <a:p>
            <a:pPr algn="ctr"/>
            <a:r>
              <a:rPr lang="en-US" sz="900" b="1"/>
              <a:t>MINISTRIES</a:t>
            </a: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6E22C2D-6ED1-C899-99A6-754A056FF9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6498" y="271677"/>
            <a:ext cx="509582" cy="50994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0</xdr:row>
      <xdr:rowOff>12700</xdr:rowOff>
    </xdr:from>
    <xdr:to>
      <xdr:col>0</xdr:col>
      <xdr:colOff>1446650</xdr:colOff>
      <xdr:row>4</xdr:row>
      <xdr:rowOff>227382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354D34-B3C1-4887-BE7F-824265015C65}"/>
            </a:ext>
          </a:extLst>
        </xdr:cNvPr>
        <xdr:cNvGrpSpPr/>
      </xdr:nvGrpSpPr>
      <xdr:grpSpPr>
        <a:xfrm>
          <a:off x="355600" y="12700"/>
          <a:ext cx="1091050" cy="1059642"/>
          <a:chOff x="0" y="271677"/>
          <a:chExt cx="1051461" cy="99007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E24A59A-DE02-4888-116F-6D813CD0B365}"/>
              </a:ext>
            </a:extLst>
          </xdr:cNvPr>
          <xdr:cNvSpPr txBox="1"/>
        </xdr:nvSpPr>
        <xdr:spPr>
          <a:xfrm>
            <a:off x="0" y="742207"/>
            <a:ext cx="1051461" cy="519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900" b="1"/>
              <a:t>STEWARDSHIP</a:t>
            </a:r>
          </a:p>
          <a:p>
            <a:pPr algn="ctr"/>
            <a:r>
              <a:rPr lang="en-US" sz="900" b="1"/>
              <a:t>MINISTRIES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7BB35F9-3E2F-0FE7-424A-4A1B7DB7A6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6498" y="271677"/>
            <a:ext cx="509582" cy="509947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4"/>
  <sheetViews>
    <sheetView showGridLines="0" tabSelected="1" zoomScale="110" zoomScaleNormal="110" zoomScalePageLayoutView="11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K3"/>
    </sheetView>
  </sheetViews>
  <sheetFormatPr defaultColWidth="5.42578125" defaultRowHeight="11.25" x14ac:dyDescent="0.2"/>
  <cols>
    <col min="1" max="1" width="3" style="8" customWidth="1"/>
    <col min="2" max="2" width="2.140625" style="8" customWidth="1"/>
    <col min="3" max="3" width="6.28515625" style="8" customWidth="1"/>
    <col min="4" max="4" width="24.42578125" style="6" customWidth="1"/>
    <col min="5" max="9" width="10.7109375" style="6" customWidth="1"/>
    <col min="10" max="10" width="10.140625" style="6" bestFit="1" customWidth="1"/>
    <col min="11" max="11" width="6.7109375" style="33" customWidth="1"/>
    <col min="12" max="12" width="8.7109375" style="6" customWidth="1"/>
    <col min="13" max="13" width="10.7109375" style="7" hidden="1" customWidth="1"/>
    <col min="14" max="14" width="10.7109375" style="6" hidden="1" customWidth="1"/>
    <col min="15" max="18" width="10.7109375" style="8" hidden="1" customWidth="1"/>
    <col min="19" max="23" width="10.7109375" style="26" hidden="1" customWidth="1"/>
    <col min="24" max="24" width="6.7109375" style="8" hidden="1" customWidth="1"/>
    <col min="25" max="53" width="5.42578125" style="8" hidden="1" customWidth="1"/>
    <col min="54" max="65" width="5.42578125" style="8" customWidth="1"/>
    <col min="66" max="16384" width="5.42578125" style="8"/>
  </cols>
  <sheetData>
    <row r="1" spans="1:24" ht="9.9499999999999993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24" s="4" customFormat="1" ht="72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2"/>
      <c r="M2" s="2"/>
      <c r="N2" s="2"/>
      <c r="S2" s="25"/>
      <c r="T2" s="25"/>
      <c r="U2" s="25"/>
      <c r="V2" s="25"/>
      <c r="W2" s="25"/>
    </row>
    <row r="3" spans="1:24" s="4" customFormat="1" ht="9.9499999999999993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2"/>
      <c r="M3" s="2"/>
      <c r="N3" s="2"/>
      <c r="S3" s="25"/>
      <c r="T3" s="25"/>
      <c r="U3" s="25"/>
      <c r="V3" s="25"/>
      <c r="W3" s="25"/>
    </row>
    <row r="4" spans="1:24" ht="24.75" customHeight="1" x14ac:dyDescent="0.2">
      <c r="B4" s="49"/>
      <c r="C4" s="50" t="s">
        <v>37</v>
      </c>
      <c r="D4" s="51"/>
      <c r="E4" s="52"/>
      <c r="F4" s="52"/>
      <c r="G4" s="52"/>
      <c r="H4" s="52"/>
      <c r="I4" s="52"/>
      <c r="J4" s="52"/>
      <c r="K4" s="53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s="9" customFormat="1" ht="24.75" customHeight="1" x14ac:dyDescent="0.2">
      <c r="B5" s="75"/>
      <c r="C5" s="58" t="s">
        <v>8</v>
      </c>
      <c r="D5" s="56" t="s">
        <v>3</v>
      </c>
      <c r="E5" s="56" t="s">
        <v>12</v>
      </c>
      <c r="F5" s="56" t="s">
        <v>9</v>
      </c>
      <c r="G5" s="59" t="s">
        <v>13</v>
      </c>
      <c r="H5" s="57" t="s">
        <v>20</v>
      </c>
      <c r="I5" s="60" t="s">
        <v>19</v>
      </c>
      <c r="J5" s="61"/>
      <c r="K5" s="62"/>
      <c r="L5" s="32"/>
      <c r="M5" s="13" t="s">
        <v>15</v>
      </c>
      <c r="N5" s="10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7.100000000000001" hidden="1" customHeight="1" x14ac:dyDescent="0.2">
      <c r="B6" s="76"/>
      <c r="C6" s="38" t="s">
        <v>1</v>
      </c>
      <c r="D6" s="37"/>
      <c r="E6" s="37"/>
      <c r="F6" s="37"/>
      <c r="G6" s="37"/>
      <c r="H6" s="35"/>
      <c r="I6" s="36"/>
      <c r="J6" s="63"/>
      <c r="K6" s="64"/>
      <c r="M6" s="12"/>
    </row>
    <row r="7" spans="1:24" s="4" customFormat="1" ht="17.100000000000001" customHeight="1" x14ac:dyDescent="0.2">
      <c r="B7" s="71"/>
      <c r="C7" s="30">
        <v>1</v>
      </c>
      <c r="D7" s="106"/>
      <c r="E7" s="107"/>
      <c r="F7" s="107"/>
      <c r="G7" s="108"/>
      <c r="H7" s="67" t="str">
        <f t="shared" ref="H7:H21" si="0">IF($E7=0,"",-NPER($G7/12,F7,,E7))</f>
        <v/>
      </c>
      <c r="I7" s="68" t="str">
        <f t="shared" ref="I7:I21" si="1">IF(E7=0,"",((H7*F7)-E7))</f>
        <v/>
      </c>
      <c r="J7" s="69" t="s">
        <v>14</v>
      </c>
      <c r="K7" s="70">
        <f t="shared" ref="K7:K21" si="2">ROUND(IPMT(G7/12,1,12,-E7),2)+0.01</f>
        <v>0.01</v>
      </c>
      <c r="M7" s="34" t="str">
        <f t="shared" ref="M7:M30" si="3">IFERROR(H7,"X")</f>
        <v/>
      </c>
      <c r="N7" s="6"/>
      <c r="S7" s="25"/>
      <c r="T7" s="25"/>
      <c r="U7" s="25"/>
      <c r="V7" s="25"/>
      <c r="W7" s="25"/>
    </row>
    <row r="8" spans="1:24" s="4" customFormat="1" ht="17.100000000000001" customHeight="1" x14ac:dyDescent="0.15">
      <c r="B8" s="71"/>
      <c r="C8" s="30">
        <v>2</v>
      </c>
      <c r="D8" s="87"/>
      <c r="E8" s="107"/>
      <c r="F8" s="107"/>
      <c r="G8" s="108"/>
      <c r="H8" s="67" t="str">
        <f t="shared" si="0"/>
        <v/>
      </c>
      <c r="I8" s="68" t="str">
        <f t="shared" si="1"/>
        <v/>
      </c>
      <c r="J8" s="69" t="s">
        <v>14</v>
      </c>
      <c r="K8" s="70">
        <f t="shared" si="2"/>
        <v>0.01</v>
      </c>
      <c r="M8" s="34" t="str">
        <f t="shared" si="3"/>
        <v/>
      </c>
      <c r="N8" s="16"/>
      <c r="S8" s="25"/>
      <c r="T8" s="25"/>
      <c r="U8" s="25"/>
      <c r="V8" s="25"/>
      <c r="W8" s="25"/>
    </row>
    <row r="9" spans="1:24" s="4" customFormat="1" ht="17.100000000000001" customHeight="1" x14ac:dyDescent="0.15">
      <c r="B9" s="71"/>
      <c r="C9" s="30">
        <v>3</v>
      </c>
      <c r="D9" s="106"/>
      <c r="E9" s="107"/>
      <c r="F9" s="107"/>
      <c r="G9" s="108"/>
      <c r="H9" s="67" t="str">
        <f t="shared" si="0"/>
        <v/>
      </c>
      <c r="I9" s="68" t="str">
        <f t="shared" si="1"/>
        <v/>
      </c>
      <c r="J9" s="69" t="s">
        <v>14</v>
      </c>
      <c r="K9" s="70">
        <f t="shared" si="2"/>
        <v>0.01</v>
      </c>
      <c r="M9" s="34" t="str">
        <f t="shared" si="3"/>
        <v/>
      </c>
      <c r="N9" s="16"/>
      <c r="O9" s="31"/>
      <c r="S9" s="25"/>
      <c r="T9" s="25"/>
      <c r="U9" s="25"/>
      <c r="V9" s="25"/>
      <c r="W9" s="25"/>
    </row>
    <row r="10" spans="1:24" s="4" customFormat="1" ht="17.100000000000001" customHeight="1" x14ac:dyDescent="0.15">
      <c r="B10" s="71"/>
      <c r="C10" s="30">
        <v>4</v>
      </c>
      <c r="D10" s="87"/>
      <c r="E10" s="107"/>
      <c r="F10" s="107"/>
      <c r="G10" s="108"/>
      <c r="H10" s="67" t="str">
        <f t="shared" si="0"/>
        <v/>
      </c>
      <c r="I10" s="68" t="str">
        <f t="shared" si="1"/>
        <v/>
      </c>
      <c r="J10" s="69" t="s">
        <v>14</v>
      </c>
      <c r="K10" s="70">
        <f t="shared" si="2"/>
        <v>0.01</v>
      </c>
      <c r="M10" s="34" t="str">
        <f t="shared" si="3"/>
        <v/>
      </c>
      <c r="N10" s="16"/>
      <c r="S10" s="25"/>
      <c r="T10" s="25"/>
      <c r="U10" s="25"/>
      <c r="V10" s="25"/>
      <c r="W10" s="25"/>
    </row>
    <row r="11" spans="1:24" s="4" customFormat="1" ht="17.100000000000001" customHeight="1" x14ac:dyDescent="0.15">
      <c r="B11" s="71"/>
      <c r="C11" s="30">
        <v>5</v>
      </c>
      <c r="D11" s="87"/>
      <c r="E11" s="107"/>
      <c r="F11" s="107"/>
      <c r="G11" s="108"/>
      <c r="H11" s="67" t="str">
        <f t="shared" si="0"/>
        <v/>
      </c>
      <c r="I11" s="68" t="str">
        <f t="shared" si="1"/>
        <v/>
      </c>
      <c r="J11" s="69" t="s">
        <v>14</v>
      </c>
      <c r="K11" s="70">
        <f t="shared" si="2"/>
        <v>0.01</v>
      </c>
      <c r="M11" s="34" t="str">
        <f t="shared" si="3"/>
        <v/>
      </c>
      <c r="N11" s="16"/>
      <c r="S11" s="25"/>
      <c r="T11" s="25"/>
      <c r="U11" s="25"/>
      <c r="V11" s="25"/>
      <c r="W11" s="25"/>
    </row>
    <row r="12" spans="1:24" s="4" customFormat="1" ht="17.100000000000001" customHeight="1" x14ac:dyDescent="0.15">
      <c r="B12" s="71"/>
      <c r="C12" s="30">
        <v>6</v>
      </c>
      <c r="D12" s="87"/>
      <c r="E12" s="28"/>
      <c r="F12" s="28"/>
      <c r="G12" s="29"/>
      <c r="H12" s="67" t="str">
        <f t="shared" si="0"/>
        <v/>
      </c>
      <c r="I12" s="68" t="str">
        <f t="shared" si="1"/>
        <v/>
      </c>
      <c r="J12" s="69" t="s">
        <v>14</v>
      </c>
      <c r="K12" s="70">
        <f t="shared" si="2"/>
        <v>0.01</v>
      </c>
      <c r="M12" s="34" t="str">
        <f t="shared" si="3"/>
        <v/>
      </c>
      <c r="N12" s="16"/>
      <c r="S12" s="25"/>
      <c r="T12" s="25"/>
      <c r="U12" s="25"/>
      <c r="V12" s="25"/>
      <c r="W12" s="25"/>
    </row>
    <row r="13" spans="1:24" s="4" customFormat="1" ht="17.100000000000001" customHeight="1" x14ac:dyDescent="0.15">
      <c r="B13" s="71"/>
      <c r="C13" s="30">
        <v>7</v>
      </c>
      <c r="D13" s="87"/>
      <c r="E13" s="28"/>
      <c r="F13" s="28"/>
      <c r="G13" s="29"/>
      <c r="H13" s="67" t="str">
        <f t="shared" si="0"/>
        <v/>
      </c>
      <c r="I13" s="68" t="str">
        <f t="shared" si="1"/>
        <v/>
      </c>
      <c r="J13" s="69" t="s">
        <v>14</v>
      </c>
      <c r="K13" s="70">
        <f t="shared" si="2"/>
        <v>0.01</v>
      </c>
      <c r="M13" s="34" t="str">
        <f t="shared" si="3"/>
        <v/>
      </c>
      <c r="N13" s="16"/>
      <c r="S13" s="25"/>
      <c r="T13" s="25"/>
      <c r="U13" s="25"/>
      <c r="V13" s="25"/>
      <c r="W13" s="25"/>
    </row>
    <row r="14" spans="1:24" s="4" customFormat="1" ht="17.100000000000001" customHeight="1" x14ac:dyDescent="0.15">
      <c r="B14" s="71"/>
      <c r="C14" s="30">
        <v>8</v>
      </c>
      <c r="D14" s="87"/>
      <c r="E14" s="28"/>
      <c r="F14" s="28"/>
      <c r="G14" s="29"/>
      <c r="H14" s="67" t="str">
        <f t="shared" si="0"/>
        <v/>
      </c>
      <c r="I14" s="68" t="str">
        <f t="shared" si="1"/>
        <v/>
      </c>
      <c r="J14" s="69" t="s">
        <v>14</v>
      </c>
      <c r="K14" s="70">
        <f t="shared" si="2"/>
        <v>0.01</v>
      </c>
      <c r="M14" s="34" t="str">
        <f t="shared" si="3"/>
        <v/>
      </c>
      <c r="N14" s="16"/>
      <c r="S14" s="25"/>
      <c r="T14" s="25"/>
      <c r="U14" s="25"/>
      <c r="V14" s="25"/>
      <c r="W14" s="25"/>
    </row>
    <row r="15" spans="1:24" s="4" customFormat="1" ht="17.100000000000001" customHeight="1" x14ac:dyDescent="0.15">
      <c r="B15" s="71"/>
      <c r="C15" s="30">
        <v>9</v>
      </c>
      <c r="D15" s="3"/>
      <c r="E15" s="28"/>
      <c r="F15" s="28"/>
      <c r="G15" s="29"/>
      <c r="H15" s="67" t="str">
        <f t="shared" si="0"/>
        <v/>
      </c>
      <c r="I15" s="68" t="str">
        <f t="shared" si="1"/>
        <v/>
      </c>
      <c r="J15" s="69" t="s">
        <v>14</v>
      </c>
      <c r="K15" s="70">
        <f t="shared" si="2"/>
        <v>0.01</v>
      </c>
      <c r="M15" s="34" t="str">
        <f t="shared" si="3"/>
        <v/>
      </c>
      <c r="N15" s="16"/>
      <c r="S15" s="25"/>
      <c r="T15" s="25"/>
      <c r="U15" s="25"/>
      <c r="V15" s="25"/>
      <c r="W15" s="25"/>
    </row>
    <row r="16" spans="1:24" s="4" customFormat="1" ht="17.100000000000001" customHeight="1" x14ac:dyDescent="0.15">
      <c r="B16" s="71"/>
      <c r="C16" s="30">
        <v>10</v>
      </c>
      <c r="D16" s="87"/>
      <c r="E16" s="28"/>
      <c r="F16" s="28"/>
      <c r="G16" s="29"/>
      <c r="H16" s="67" t="str">
        <f t="shared" si="0"/>
        <v/>
      </c>
      <c r="I16" s="68" t="str">
        <f t="shared" si="1"/>
        <v/>
      </c>
      <c r="J16" s="69" t="s">
        <v>14</v>
      </c>
      <c r="K16" s="70">
        <f t="shared" si="2"/>
        <v>0.01</v>
      </c>
      <c r="M16" s="34" t="str">
        <f t="shared" si="3"/>
        <v/>
      </c>
      <c r="N16" s="16"/>
      <c r="S16" s="25"/>
      <c r="T16" s="25"/>
      <c r="U16" s="25"/>
      <c r="V16" s="25"/>
      <c r="W16" s="25"/>
    </row>
    <row r="17" spans="2:23" s="4" customFormat="1" ht="17.100000000000001" customHeight="1" x14ac:dyDescent="0.15">
      <c r="B17" s="71"/>
      <c r="C17" s="30">
        <v>11</v>
      </c>
      <c r="D17" s="87"/>
      <c r="E17" s="28"/>
      <c r="F17" s="28"/>
      <c r="G17" s="29"/>
      <c r="H17" s="67" t="str">
        <f t="shared" si="0"/>
        <v/>
      </c>
      <c r="I17" s="68" t="str">
        <f t="shared" si="1"/>
        <v/>
      </c>
      <c r="J17" s="69" t="s">
        <v>14</v>
      </c>
      <c r="K17" s="70">
        <f t="shared" si="2"/>
        <v>0.01</v>
      </c>
      <c r="M17" s="34" t="str">
        <f t="shared" si="3"/>
        <v/>
      </c>
      <c r="N17" s="16"/>
      <c r="S17" s="25"/>
      <c r="T17" s="25"/>
      <c r="U17" s="25"/>
      <c r="V17" s="25"/>
      <c r="W17" s="25"/>
    </row>
    <row r="18" spans="2:23" s="4" customFormat="1" ht="17.100000000000001" customHeight="1" x14ac:dyDescent="0.15">
      <c r="B18" s="71"/>
      <c r="C18" s="30">
        <v>12</v>
      </c>
      <c r="D18" s="87"/>
      <c r="E18" s="28"/>
      <c r="F18" s="28"/>
      <c r="G18" s="29"/>
      <c r="H18" s="67" t="str">
        <f t="shared" si="0"/>
        <v/>
      </c>
      <c r="I18" s="68" t="str">
        <f t="shared" si="1"/>
        <v/>
      </c>
      <c r="J18" s="69" t="s">
        <v>14</v>
      </c>
      <c r="K18" s="70">
        <f t="shared" si="2"/>
        <v>0.01</v>
      </c>
      <c r="M18" s="34" t="str">
        <f t="shared" si="3"/>
        <v/>
      </c>
      <c r="N18" s="16"/>
      <c r="S18" s="25"/>
      <c r="T18" s="25"/>
      <c r="U18" s="25"/>
      <c r="V18" s="25"/>
      <c r="W18" s="25"/>
    </row>
    <row r="19" spans="2:23" s="4" customFormat="1" ht="17.100000000000001" customHeight="1" x14ac:dyDescent="0.15">
      <c r="B19" s="71"/>
      <c r="C19" s="30">
        <v>13</v>
      </c>
      <c r="D19" s="87"/>
      <c r="E19" s="28"/>
      <c r="F19" s="28"/>
      <c r="G19" s="29"/>
      <c r="H19" s="67" t="str">
        <f t="shared" si="0"/>
        <v/>
      </c>
      <c r="I19" s="68" t="str">
        <f t="shared" si="1"/>
        <v/>
      </c>
      <c r="J19" s="69" t="s">
        <v>14</v>
      </c>
      <c r="K19" s="70">
        <f t="shared" si="2"/>
        <v>0.01</v>
      </c>
      <c r="M19" s="34" t="str">
        <f t="shared" si="3"/>
        <v/>
      </c>
      <c r="N19" s="16"/>
      <c r="S19" s="25"/>
      <c r="T19" s="25"/>
      <c r="U19" s="25"/>
      <c r="V19" s="25"/>
      <c r="W19" s="25"/>
    </row>
    <row r="20" spans="2:23" s="4" customFormat="1" ht="17.100000000000001" customHeight="1" x14ac:dyDescent="0.15">
      <c r="B20" s="71"/>
      <c r="C20" s="30">
        <v>14</v>
      </c>
      <c r="D20" s="87"/>
      <c r="E20" s="28"/>
      <c r="F20" s="28"/>
      <c r="G20" s="29"/>
      <c r="H20" s="67" t="str">
        <f t="shared" si="0"/>
        <v/>
      </c>
      <c r="I20" s="68" t="str">
        <f t="shared" si="1"/>
        <v/>
      </c>
      <c r="J20" s="69" t="s">
        <v>14</v>
      </c>
      <c r="K20" s="70">
        <f t="shared" si="2"/>
        <v>0.01</v>
      </c>
      <c r="M20" s="34" t="str">
        <f t="shared" si="3"/>
        <v/>
      </c>
      <c r="N20" s="16"/>
      <c r="S20" s="25"/>
      <c r="T20" s="25"/>
      <c r="U20" s="25"/>
      <c r="V20" s="25"/>
      <c r="W20" s="25"/>
    </row>
    <row r="21" spans="2:23" s="4" customFormat="1" ht="17.100000000000001" customHeight="1" x14ac:dyDescent="0.15">
      <c r="B21" s="71"/>
      <c r="C21" s="30">
        <v>15</v>
      </c>
      <c r="D21" s="87"/>
      <c r="E21" s="28"/>
      <c r="F21" s="28"/>
      <c r="G21" s="29"/>
      <c r="H21" s="67" t="str">
        <f t="shared" si="0"/>
        <v/>
      </c>
      <c r="I21" s="68" t="str">
        <f t="shared" si="1"/>
        <v/>
      </c>
      <c r="J21" s="69" t="s">
        <v>14</v>
      </c>
      <c r="K21" s="70">
        <f t="shared" si="2"/>
        <v>0.01</v>
      </c>
      <c r="M21" s="34" t="str">
        <f t="shared" si="3"/>
        <v/>
      </c>
      <c r="N21" s="16"/>
      <c r="S21" s="25"/>
      <c r="T21" s="25"/>
      <c r="U21" s="25"/>
      <c r="V21" s="25"/>
      <c r="W21" s="25"/>
    </row>
    <row r="22" spans="2:23" s="4" customFormat="1" ht="16.5" hidden="1" customHeight="1" x14ac:dyDescent="0.15">
      <c r="B22" s="71"/>
      <c r="C22" s="30">
        <v>16</v>
      </c>
      <c r="D22" s="3"/>
      <c r="E22" s="28"/>
      <c r="F22" s="28"/>
      <c r="G22" s="29"/>
      <c r="H22" s="67" t="str">
        <f t="shared" ref="H22:H30" si="4">IF($E22=0,"",-NPER($G22/12,F22,,E22))</f>
        <v/>
      </c>
      <c r="I22" s="68" t="str">
        <f t="shared" ref="I22:I30" si="5">IF(E22=0,"",((H22*F22)-E22))</f>
        <v/>
      </c>
      <c r="J22" s="69" t="s">
        <v>14</v>
      </c>
      <c r="K22" s="70">
        <f t="shared" ref="K22:K30" si="6">ROUND(IPMT(G22/12,1,12,-E22),2)+0.01</f>
        <v>0.01</v>
      </c>
      <c r="M22" s="34" t="str">
        <f t="shared" si="3"/>
        <v/>
      </c>
      <c r="N22" s="16"/>
      <c r="S22" s="25"/>
      <c r="T22" s="25"/>
      <c r="U22" s="25"/>
      <c r="V22" s="25"/>
      <c r="W22" s="25"/>
    </row>
    <row r="23" spans="2:23" s="4" customFormat="1" ht="16.5" hidden="1" customHeight="1" x14ac:dyDescent="0.15">
      <c r="B23" s="71"/>
      <c r="C23" s="30">
        <v>17</v>
      </c>
      <c r="D23" s="3"/>
      <c r="E23" s="28"/>
      <c r="F23" s="28"/>
      <c r="G23" s="29"/>
      <c r="H23" s="67" t="str">
        <f t="shared" si="4"/>
        <v/>
      </c>
      <c r="I23" s="68" t="str">
        <f t="shared" si="5"/>
        <v/>
      </c>
      <c r="J23" s="69" t="s">
        <v>14</v>
      </c>
      <c r="K23" s="70">
        <f t="shared" si="6"/>
        <v>0.01</v>
      </c>
      <c r="M23" s="34" t="str">
        <f t="shared" si="3"/>
        <v/>
      </c>
      <c r="N23" s="16"/>
      <c r="S23" s="25"/>
      <c r="T23" s="25"/>
      <c r="U23" s="25"/>
      <c r="V23" s="25"/>
      <c r="W23" s="25"/>
    </row>
    <row r="24" spans="2:23" s="4" customFormat="1" ht="16.5" hidden="1" customHeight="1" x14ac:dyDescent="0.15">
      <c r="B24" s="71"/>
      <c r="C24" s="30">
        <v>18</v>
      </c>
      <c r="D24" s="3"/>
      <c r="E24" s="28"/>
      <c r="F24" s="28"/>
      <c r="G24" s="29"/>
      <c r="H24" s="67" t="str">
        <f t="shared" si="4"/>
        <v/>
      </c>
      <c r="I24" s="68" t="str">
        <f t="shared" si="5"/>
        <v/>
      </c>
      <c r="J24" s="69" t="s">
        <v>14</v>
      </c>
      <c r="K24" s="70">
        <f t="shared" si="6"/>
        <v>0.01</v>
      </c>
      <c r="M24" s="34" t="str">
        <f t="shared" si="3"/>
        <v/>
      </c>
      <c r="N24" s="16"/>
      <c r="S24" s="25"/>
      <c r="T24" s="25"/>
      <c r="U24" s="25"/>
      <c r="V24" s="25"/>
      <c r="W24" s="25"/>
    </row>
    <row r="25" spans="2:23" s="4" customFormat="1" ht="16.5" hidden="1" customHeight="1" x14ac:dyDescent="0.15">
      <c r="B25" s="71"/>
      <c r="C25" s="30">
        <v>19</v>
      </c>
      <c r="D25" s="3"/>
      <c r="E25" s="28"/>
      <c r="F25" s="28"/>
      <c r="G25" s="29"/>
      <c r="H25" s="67" t="str">
        <f t="shared" si="4"/>
        <v/>
      </c>
      <c r="I25" s="68" t="str">
        <f t="shared" si="5"/>
        <v/>
      </c>
      <c r="J25" s="69" t="s">
        <v>14</v>
      </c>
      <c r="K25" s="70">
        <f t="shared" si="6"/>
        <v>0.01</v>
      </c>
      <c r="M25" s="34" t="str">
        <f t="shared" si="3"/>
        <v/>
      </c>
      <c r="N25" s="16"/>
      <c r="S25" s="25"/>
      <c r="T25" s="25"/>
      <c r="U25" s="25"/>
      <c r="V25" s="25"/>
      <c r="W25" s="25"/>
    </row>
    <row r="26" spans="2:23" s="4" customFormat="1" ht="16.5" hidden="1" customHeight="1" x14ac:dyDescent="0.15">
      <c r="B26" s="71"/>
      <c r="C26" s="30">
        <v>20</v>
      </c>
      <c r="D26" s="3"/>
      <c r="E26" s="28"/>
      <c r="F26" s="28"/>
      <c r="G26" s="29"/>
      <c r="H26" s="67" t="str">
        <f t="shared" si="4"/>
        <v/>
      </c>
      <c r="I26" s="68" t="str">
        <f t="shared" si="5"/>
        <v/>
      </c>
      <c r="J26" s="69" t="s">
        <v>14</v>
      </c>
      <c r="K26" s="70">
        <f t="shared" si="6"/>
        <v>0.01</v>
      </c>
      <c r="M26" s="34" t="str">
        <f t="shared" si="3"/>
        <v/>
      </c>
      <c r="N26" s="16"/>
      <c r="S26" s="25"/>
      <c r="T26" s="25"/>
      <c r="U26" s="25"/>
      <c r="V26" s="25"/>
      <c r="W26" s="25"/>
    </row>
    <row r="27" spans="2:23" s="4" customFormat="1" ht="16.5" hidden="1" customHeight="1" x14ac:dyDescent="0.15">
      <c r="B27" s="71"/>
      <c r="C27" s="30">
        <v>21</v>
      </c>
      <c r="D27" s="3"/>
      <c r="E27" s="28"/>
      <c r="F27" s="28"/>
      <c r="G27" s="29"/>
      <c r="H27" s="67" t="str">
        <f t="shared" si="4"/>
        <v/>
      </c>
      <c r="I27" s="68" t="str">
        <f t="shared" si="5"/>
        <v/>
      </c>
      <c r="J27" s="69" t="s">
        <v>14</v>
      </c>
      <c r="K27" s="70">
        <f t="shared" si="6"/>
        <v>0.01</v>
      </c>
      <c r="M27" s="34" t="str">
        <f t="shared" si="3"/>
        <v/>
      </c>
      <c r="N27" s="16"/>
      <c r="S27" s="25"/>
      <c r="T27" s="25"/>
      <c r="U27" s="25"/>
      <c r="V27" s="25"/>
      <c r="W27" s="25"/>
    </row>
    <row r="28" spans="2:23" s="4" customFormat="1" ht="16.5" hidden="1" customHeight="1" x14ac:dyDescent="0.15">
      <c r="B28" s="71"/>
      <c r="C28" s="30">
        <v>22</v>
      </c>
      <c r="D28" s="3"/>
      <c r="E28" s="28"/>
      <c r="F28" s="28"/>
      <c r="G28" s="29"/>
      <c r="H28" s="67" t="str">
        <f t="shared" si="4"/>
        <v/>
      </c>
      <c r="I28" s="68" t="str">
        <f t="shared" si="5"/>
        <v/>
      </c>
      <c r="J28" s="69" t="s">
        <v>14</v>
      </c>
      <c r="K28" s="70">
        <f t="shared" si="6"/>
        <v>0.01</v>
      </c>
      <c r="M28" s="34" t="str">
        <f t="shared" si="3"/>
        <v/>
      </c>
      <c r="N28" s="16"/>
      <c r="S28" s="25"/>
      <c r="T28" s="25"/>
      <c r="U28" s="25"/>
      <c r="V28" s="25"/>
      <c r="W28" s="25"/>
    </row>
    <row r="29" spans="2:23" s="4" customFormat="1" ht="16.5" hidden="1" customHeight="1" x14ac:dyDescent="0.15">
      <c r="B29" s="71"/>
      <c r="C29" s="30">
        <v>23</v>
      </c>
      <c r="D29" s="3"/>
      <c r="E29" s="28"/>
      <c r="F29" s="28"/>
      <c r="G29" s="29"/>
      <c r="H29" s="67" t="str">
        <f t="shared" si="4"/>
        <v/>
      </c>
      <c r="I29" s="68" t="str">
        <f t="shared" si="5"/>
        <v/>
      </c>
      <c r="J29" s="69" t="s">
        <v>14</v>
      </c>
      <c r="K29" s="70">
        <f t="shared" si="6"/>
        <v>0.01</v>
      </c>
      <c r="M29" s="34" t="str">
        <f t="shared" si="3"/>
        <v/>
      </c>
      <c r="N29" s="16"/>
      <c r="S29" s="25"/>
      <c r="T29" s="25"/>
      <c r="U29" s="25"/>
      <c r="V29" s="25"/>
      <c r="W29" s="25"/>
    </row>
    <row r="30" spans="2:23" s="4" customFormat="1" ht="16.5" hidden="1" customHeight="1" x14ac:dyDescent="0.15">
      <c r="B30" s="71"/>
      <c r="C30" s="30">
        <v>24</v>
      </c>
      <c r="D30" s="3"/>
      <c r="E30" s="28"/>
      <c r="F30" s="28"/>
      <c r="G30" s="29"/>
      <c r="H30" s="67" t="str">
        <f t="shared" si="4"/>
        <v/>
      </c>
      <c r="I30" s="68" t="str">
        <f t="shared" si="5"/>
        <v/>
      </c>
      <c r="J30" s="69" t="s">
        <v>14</v>
      </c>
      <c r="K30" s="70">
        <f t="shared" si="6"/>
        <v>0.01</v>
      </c>
      <c r="M30" s="34" t="str">
        <f t="shared" si="3"/>
        <v/>
      </c>
      <c r="N30" s="16"/>
      <c r="S30" s="25"/>
      <c r="T30" s="25"/>
      <c r="U30" s="25"/>
      <c r="V30" s="25"/>
      <c r="W30" s="25"/>
    </row>
    <row r="31" spans="2:23" s="4" customFormat="1" ht="16.5" customHeight="1" x14ac:dyDescent="0.2">
      <c r="B31" s="71"/>
      <c r="C31" s="72"/>
      <c r="D31" s="73" t="s">
        <v>4</v>
      </c>
      <c r="E31" s="54">
        <f>SUM(E7:E30)</f>
        <v>0</v>
      </c>
      <c r="F31" s="54">
        <f>SUM(F7:F30)</f>
        <v>0</v>
      </c>
      <c r="G31" s="79"/>
      <c r="H31" s="80" t="s">
        <v>22</v>
      </c>
      <c r="I31" s="54">
        <f>SUM(I7:I30)</f>
        <v>0</v>
      </c>
      <c r="J31" s="65"/>
      <c r="K31" s="66"/>
      <c r="L31" s="16"/>
      <c r="M31" s="16"/>
      <c r="N31" s="16"/>
      <c r="S31" s="25"/>
      <c r="T31" s="25"/>
      <c r="U31" s="25"/>
      <c r="V31" s="25"/>
      <c r="W31" s="25"/>
    </row>
    <row r="32" spans="2:23" s="4" customFormat="1" ht="16.5" customHeight="1" x14ac:dyDescent="0.2">
      <c r="B32" s="71"/>
      <c r="C32" s="72"/>
      <c r="D32" s="74"/>
      <c r="E32" s="77"/>
      <c r="F32" s="77"/>
      <c r="G32" s="73"/>
      <c r="H32" s="55"/>
      <c r="I32" s="78"/>
      <c r="J32" s="65"/>
      <c r="K32" s="66"/>
      <c r="L32" s="16"/>
      <c r="M32" s="16"/>
      <c r="N32" s="16"/>
      <c r="S32" s="25"/>
      <c r="T32" s="25"/>
      <c r="U32" s="25"/>
      <c r="V32" s="25"/>
      <c r="W32" s="25"/>
    </row>
    <row r="33" spans="2:35" s="4" customFormat="1" ht="16.5" customHeight="1" x14ac:dyDescent="0.2">
      <c r="B33" s="71"/>
      <c r="C33" s="74"/>
      <c r="D33" s="55"/>
      <c r="E33" s="73" t="s">
        <v>5</v>
      </c>
      <c r="F33" s="95">
        <f>+'Debt Reduction'!F31</f>
        <v>0</v>
      </c>
      <c r="G33" s="80"/>
      <c r="H33" s="80" t="s">
        <v>29</v>
      </c>
      <c r="I33" s="96">
        <f>MAX(H7:H30)</f>
        <v>0</v>
      </c>
      <c r="J33" s="65"/>
      <c r="K33" s="66"/>
      <c r="L33" s="16"/>
      <c r="M33" s="16"/>
      <c r="N33" s="16"/>
      <c r="O33" s="16"/>
      <c r="S33" s="25"/>
      <c r="T33" s="25"/>
      <c r="U33" s="25"/>
      <c r="V33" s="25"/>
      <c r="W33" s="25"/>
    </row>
    <row r="34" spans="2:35" s="4" customFormat="1" ht="16.5" customHeight="1" x14ac:dyDescent="0.2">
      <c r="B34" s="110"/>
      <c r="C34" s="111"/>
      <c r="D34" s="112"/>
      <c r="E34" s="113" t="s">
        <v>6</v>
      </c>
      <c r="F34" s="114"/>
      <c r="G34" s="112"/>
      <c r="H34" s="112"/>
      <c r="I34" s="112"/>
      <c r="J34" s="115"/>
      <c r="K34" s="116"/>
      <c r="L34" s="16"/>
      <c r="M34" s="16"/>
      <c r="N34" s="16"/>
      <c r="O34" s="16"/>
      <c r="S34" s="25"/>
      <c r="T34" s="25"/>
      <c r="U34" s="25"/>
      <c r="V34" s="25"/>
      <c r="W34" s="25"/>
    </row>
    <row r="35" spans="2:35" s="4" customFormat="1" ht="16.5" customHeight="1" x14ac:dyDescent="0.2">
      <c r="B35" s="110"/>
      <c r="C35" s="111"/>
      <c r="D35" s="112"/>
      <c r="E35" s="113" t="s">
        <v>18</v>
      </c>
      <c r="F35" s="117">
        <f>SUM(F33:F34)</f>
        <v>0</v>
      </c>
      <c r="G35" s="118"/>
      <c r="H35" s="118" t="s">
        <v>29</v>
      </c>
      <c r="I35" s="119">
        <f>MAX(R39:R62)</f>
        <v>0</v>
      </c>
      <c r="J35" s="115"/>
      <c r="K35" s="116"/>
      <c r="L35" s="16"/>
      <c r="M35" s="16"/>
      <c r="N35" s="16"/>
      <c r="O35" s="16"/>
      <c r="S35" s="25"/>
      <c r="T35" s="25"/>
      <c r="U35" s="25"/>
      <c r="V35" s="25"/>
      <c r="W35" s="25"/>
    </row>
    <row r="36" spans="2:35" ht="15" customHeight="1" x14ac:dyDescent="0.2">
      <c r="B36" s="120"/>
      <c r="C36" s="121"/>
      <c r="D36" s="122"/>
      <c r="E36" s="123"/>
      <c r="F36" s="123"/>
      <c r="G36" s="123"/>
      <c r="H36" s="124"/>
      <c r="I36" s="125"/>
      <c r="J36" s="126"/>
      <c r="K36" s="127"/>
      <c r="M36" s="6"/>
      <c r="O36" s="6"/>
    </row>
    <row r="37" spans="2:35" ht="24.75" customHeight="1" x14ac:dyDescent="0.2">
      <c r="B37" s="120"/>
      <c r="C37" s="121" t="s">
        <v>21</v>
      </c>
      <c r="D37" s="122"/>
      <c r="E37" s="123"/>
      <c r="F37" s="123"/>
      <c r="G37" s="123"/>
      <c r="H37" s="128"/>
      <c r="I37" s="129"/>
      <c r="J37" s="126"/>
      <c r="K37" s="127"/>
      <c r="M37" s="6"/>
      <c r="O37" s="6"/>
    </row>
    <row r="38" spans="2:35" ht="27" customHeight="1" x14ac:dyDescent="0.2">
      <c r="B38" s="120"/>
      <c r="C38" s="91" t="s">
        <v>17</v>
      </c>
      <c r="D38" s="92" t="s">
        <v>7</v>
      </c>
      <c r="E38" s="93" t="s">
        <v>11</v>
      </c>
      <c r="F38" s="93" t="s">
        <v>10</v>
      </c>
      <c r="G38" s="93" t="s">
        <v>9</v>
      </c>
      <c r="H38" s="94" t="s">
        <v>20</v>
      </c>
      <c r="I38" s="93" t="s">
        <v>19</v>
      </c>
      <c r="J38" s="130"/>
      <c r="K38" s="131"/>
      <c r="L38" s="8"/>
      <c r="M38" s="11" t="s">
        <v>2</v>
      </c>
      <c r="N38" s="14" t="s">
        <v>0</v>
      </c>
      <c r="O38" s="15" t="s">
        <v>31</v>
      </c>
      <c r="P38" s="15" t="s">
        <v>32</v>
      </c>
      <c r="Q38" s="146" t="s">
        <v>33</v>
      </c>
      <c r="R38" s="147"/>
      <c r="S38" s="27" t="s">
        <v>30</v>
      </c>
      <c r="T38" s="27" t="s">
        <v>34</v>
      </c>
      <c r="U38" s="27" t="s">
        <v>35</v>
      </c>
      <c r="V38" s="27" t="s">
        <v>36</v>
      </c>
      <c r="W38" s="27" t="s">
        <v>23</v>
      </c>
      <c r="Y38" s="1" t="s">
        <v>1</v>
      </c>
      <c r="Z38" s="9"/>
    </row>
    <row r="39" spans="2:35" s="4" customFormat="1" ht="16.5" customHeight="1" x14ac:dyDescent="0.2">
      <c r="B39" s="120"/>
      <c r="C39" s="97"/>
      <c r="D39" s="100" t="str">
        <f>IFERROR(DGET($C$6:$G$30,2,$Y38:$Y39),"")</f>
        <v/>
      </c>
      <c r="E39" s="101" t="str">
        <f>IFERROR(T39,"")</f>
        <v/>
      </c>
      <c r="F39" s="104" t="str">
        <f>IFERROR(G39+F34,"")</f>
        <v/>
      </c>
      <c r="G39" s="101" t="str">
        <f>IFERROR(DGET($C$6:$G$30,4,$Y38:$Y39),"")</f>
        <v/>
      </c>
      <c r="H39" s="105" t="str">
        <f>IFERROR(P39,"")</f>
        <v/>
      </c>
      <c r="I39" s="101">
        <f>IFERROR(U39+V39,"")</f>
        <v>0</v>
      </c>
      <c r="J39" s="139" t="s">
        <v>16</v>
      </c>
      <c r="K39" s="132" t="str">
        <f>+O39</f>
        <v/>
      </c>
      <c r="L39" s="16"/>
      <c r="M39" s="17" t="e">
        <f>DGET($C$6:$G$30,3,$Y38:$Y39)</f>
        <v>#VALUE!</v>
      </c>
      <c r="N39" s="21" t="e">
        <f>DGET($C$6:$G$30,5,$Y38:$Y39)</f>
        <v>#VALUE!</v>
      </c>
      <c r="O39" s="20" t="str">
        <f>IFERROR(IF($M39=0,"",-NPER(IF(N39=0,0.0000000001,N39)/12,G39,,M39)),"")</f>
        <v/>
      </c>
      <c r="P39" s="20" t="str">
        <f>IFERROR(IF($M39=0,"",-NPER(IF(N39=0,0.0000000001,N39)/12,F39,,E39)),"")</f>
        <v/>
      </c>
      <c r="Q39" s="20">
        <v>0</v>
      </c>
      <c r="R39" s="20" t="str">
        <f>IFERROR(IF(M39=0,"",Q39+P39),"")</f>
        <v/>
      </c>
      <c r="S39" s="86">
        <v>0</v>
      </c>
      <c r="T39" s="24" t="str">
        <f>IFERROR(+M39,"")</f>
        <v/>
      </c>
      <c r="U39" s="24">
        <v>0</v>
      </c>
      <c r="V39" s="24">
        <f>IFERROR(-CUMIPMT(IF(N39=0,0.0000000001,N39)/12,P39,T39,1,P39,0),0)</f>
        <v>0</v>
      </c>
      <c r="W39" s="23" t="str">
        <f>IFERROR(IF(M39&gt;0,IF(C39="Y","N","Y")),"")</f>
        <v/>
      </c>
      <c r="Y39" s="5">
        <v>1</v>
      </c>
      <c r="Z39" s="5" t="s">
        <v>1</v>
      </c>
    </row>
    <row r="40" spans="2:35" s="4" customFormat="1" ht="16.5" customHeight="1" x14ac:dyDescent="0.2">
      <c r="B40" s="120"/>
      <c r="C40" s="98"/>
      <c r="D40" s="100" t="str">
        <f>IFERROR(DGET($C$6:$G$30,2,$Z39:$Z40),"")</f>
        <v/>
      </c>
      <c r="E40" s="101" t="str">
        <f t="shared" ref="E40:E62" si="7">IFERROR(T40,"")</f>
        <v/>
      </c>
      <c r="F40" s="104" t="str">
        <f>IFERROR(G40+F39,"")</f>
        <v/>
      </c>
      <c r="G40" s="101" t="str">
        <f>IFERROR(DGET($C$6:$G$30,4,$Z39:$Z40),"")</f>
        <v/>
      </c>
      <c r="H40" s="105" t="str">
        <f t="shared" ref="H40:H62" si="8">IFERROR(P40,"")</f>
        <v/>
      </c>
      <c r="I40" s="101">
        <f t="shared" ref="I40:I62" si="9">IFERROR(U40+V40,"")</f>
        <v>0</v>
      </c>
      <c r="J40" s="139" t="s">
        <v>16</v>
      </c>
      <c r="K40" s="132" t="str">
        <f t="shared" ref="K40:K62" si="10">+O40</f>
        <v/>
      </c>
      <c r="L40" s="16"/>
      <c r="M40" s="17" t="e">
        <f>DGET($C$6:$G$30,3,$Z39:$Z40)</f>
        <v>#VALUE!</v>
      </c>
      <c r="N40" s="21" t="e">
        <f>DGET($C$6:$G$30,5,$Z39:$Z40)</f>
        <v>#VALUE!</v>
      </c>
      <c r="O40" s="20" t="str">
        <f t="shared" ref="O40:O62" si="11">IFERROR(IF($M40=0,"",-NPER(IF(N40=0,0.0000000001,N40)/12,G40,,M40)),"")</f>
        <v/>
      </c>
      <c r="P40" s="20" t="str">
        <f t="shared" ref="P40:P62" si="12">IFERROR(IF($M40=0,"",-NPER(IF(N40=0,0.0000000001,N40)/12,F40,,E40)),"")</f>
        <v/>
      </c>
      <c r="Q40" s="20" t="str">
        <f>IFERROR(IF(M40=0,"",R39),"")</f>
        <v/>
      </c>
      <c r="R40" s="20" t="str">
        <f t="shared" ref="R40:R62" si="13">IFERROR(IF(M40=0,"",Q40+P40),"")</f>
        <v/>
      </c>
      <c r="S40" s="86" t="str">
        <f>IFERROR(CUMPRINC(IF(N40=0,0.0000000001,N40)/12,O40,M40,1,IF(Q40&lt;1,1,Q40),0),"")</f>
        <v/>
      </c>
      <c r="T40" s="24" t="str">
        <f>IFERROR(+S40+M40,"")</f>
        <v/>
      </c>
      <c r="U40" s="24">
        <f>IFERROR(-CUMIPMT(IF(N40=0,0.0000000001,N40)/12,O40,M40,1,Q40,0),0)</f>
        <v>0</v>
      </c>
      <c r="V40" s="24">
        <f t="shared" ref="V40:V53" si="14">IFERROR(-CUMIPMT(IF(N40=0,0.0000000001,N40)/12,P40,T40,1,P40,0),0)</f>
        <v>0</v>
      </c>
      <c r="W40" s="23" t="str">
        <f>IFERROR(IF(M40&gt;0,IF(AND(C39="Y",C40=""),"Y",IF(AND(C39="Y",C40="Y"),"N","X"))),"")</f>
        <v/>
      </c>
      <c r="X40" s="16"/>
      <c r="Y40" s="5"/>
      <c r="Z40" s="5">
        <v>2</v>
      </c>
      <c r="AA40" s="22" t="s">
        <v>1</v>
      </c>
    </row>
    <row r="41" spans="2:35" s="4" customFormat="1" ht="16.5" customHeight="1" x14ac:dyDescent="0.2">
      <c r="B41" s="120"/>
      <c r="C41" s="98"/>
      <c r="D41" s="100" t="str">
        <f>IFERROR(DGET($C$6:$G$30,2,$AA40:$AA41),"")</f>
        <v/>
      </c>
      <c r="E41" s="101" t="str">
        <f t="shared" si="7"/>
        <v/>
      </c>
      <c r="F41" s="104" t="str">
        <f t="shared" ref="F41:F62" si="15">IFERROR(G41+F40,"")</f>
        <v/>
      </c>
      <c r="G41" s="101" t="str">
        <f>IFERROR(DGET($C$6:$G$30,4,$AA40:$AA41),"")</f>
        <v/>
      </c>
      <c r="H41" s="105" t="str">
        <f t="shared" si="8"/>
        <v/>
      </c>
      <c r="I41" s="101">
        <f t="shared" si="9"/>
        <v>0</v>
      </c>
      <c r="J41" s="139" t="s">
        <v>16</v>
      </c>
      <c r="K41" s="132" t="str">
        <f t="shared" si="10"/>
        <v/>
      </c>
      <c r="L41" s="16"/>
      <c r="M41" s="17" t="e">
        <f>DGET($C$6:$G$30,3,$AA40:$AA41)</f>
        <v>#VALUE!</v>
      </c>
      <c r="N41" s="21" t="e">
        <f>DGET($C$6:$G$30,5,$AA40:$AA41)</f>
        <v>#VALUE!</v>
      </c>
      <c r="O41" s="20" t="str">
        <f t="shared" si="11"/>
        <v/>
      </c>
      <c r="P41" s="20" t="str">
        <f t="shared" si="12"/>
        <v/>
      </c>
      <c r="Q41" s="20" t="str">
        <f t="shared" ref="Q41:Q62" si="16">IFERROR(IF(M41=0,"",R40),"")</f>
        <v/>
      </c>
      <c r="R41" s="20" t="str">
        <f t="shared" si="13"/>
        <v/>
      </c>
      <c r="S41" s="86" t="str">
        <f t="shared" ref="S41:S53" si="17">IFERROR(CUMPRINC(IF(N41=0,0.0000000001,N41)/12,O41,M41,1,IF(Q41&lt;1,1,Q41),0),"")</f>
        <v/>
      </c>
      <c r="T41" s="24" t="str">
        <f t="shared" ref="T41:T62" si="18">IFERROR(+S41+M41,"")</f>
        <v/>
      </c>
      <c r="U41" s="24">
        <f t="shared" ref="U41:U53" si="19">IFERROR(-CUMIPMT(IF(N41=0,0.0000000001,N41)/12,O41,M41,1,Q41,0),0)</f>
        <v>0</v>
      </c>
      <c r="V41" s="24">
        <f t="shared" si="14"/>
        <v>0</v>
      </c>
      <c r="W41" s="23" t="str">
        <f t="shared" ref="W41:W62" si="20">IFERROR(IF(M41&gt;0,IF(AND(C40="Y",C41=""),"Y",IF(AND(C40="Y",C41="Y"),"N","X"))),"")</f>
        <v/>
      </c>
      <c r="X41" s="16"/>
      <c r="Y41" s="5"/>
      <c r="Z41" s="5"/>
      <c r="AA41" s="5">
        <v>3</v>
      </c>
      <c r="AB41" s="22" t="s">
        <v>1</v>
      </c>
    </row>
    <row r="42" spans="2:35" s="4" customFormat="1" ht="16.5" customHeight="1" x14ac:dyDescent="0.2">
      <c r="B42" s="120"/>
      <c r="C42" s="98"/>
      <c r="D42" s="100" t="str">
        <f>IFERROR(DGET($C$6:$G$30,2,$AB41:$AB42),"")</f>
        <v/>
      </c>
      <c r="E42" s="101" t="str">
        <f t="shared" si="7"/>
        <v/>
      </c>
      <c r="F42" s="104" t="str">
        <f t="shared" si="15"/>
        <v/>
      </c>
      <c r="G42" s="101" t="str">
        <f>IFERROR(DGET($C$6:$G$30,4,$AB41:$AB42),"")</f>
        <v/>
      </c>
      <c r="H42" s="105" t="str">
        <f t="shared" si="8"/>
        <v/>
      </c>
      <c r="I42" s="101">
        <f t="shared" si="9"/>
        <v>0</v>
      </c>
      <c r="J42" s="139" t="s">
        <v>16</v>
      </c>
      <c r="K42" s="132" t="str">
        <f t="shared" si="10"/>
        <v/>
      </c>
      <c r="L42" s="16"/>
      <c r="M42" s="17" t="e">
        <f>DGET($C$6:$G$30,3,$AB41:$AB42)</f>
        <v>#VALUE!</v>
      </c>
      <c r="N42" s="21" t="e">
        <f>DGET($C$6:$G$30,5,$AB41:$AB42)</f>
        <v>#VALUE!</v>
      </c>
      <c r="O42" s="20" t="str">
        <f t="shared" si="11"/>
        <v/>
      </c>
      <c r="P42" s="20" t="str">
        <f t="shared" si="12"/>
        <v/>
      </c>
      <c r="Q42" s="20" t="str">
        <f t="shared" si="16"/>
        <v/>
      </c>
      <c r="R42" s="20" t="str">
        <f t="shared" si="13"/>
        <v/>
      </c>
      <c r="S42" s="86" t="str">
        <f t="shared" si="17"/>
        <v/>
      </c>
      <c r="T42" s="24" t="str">
        <f t="shared" si="18"/>
        <v/>
      </c>
      <c r="U42" s="24">
        <f t="shared" si="19"/>
        <v>0</v>
      </c>
      <c r="V42" s="24">
        <f t="shared" si="14"/>
        <v>0</v>
      </c>
      <c r="W42" s="23" t="str">
        <f t="shared" si="20"/>
        <v/>
      </c>
      <c r="X42" s="16"/>
      <c r="Y42" s="5"/>
      <c r="Z42" s="5"/>
      <c r="AA42" s="5"/>
      <c r="AB42" s="5">
        <v>4</v>
      </c>
      <c r="AC42" s="22" t="s">
        <v>1</v>
      </c>
    </row>
    <row r="43" spans="2:35" s="4" customFormat="1" ht="16.5" customHeight="1" x14ac:dyDescent="0.2">
      <c r="B43" s="120"/>
      <c r="C43" s="98"/>
      <c r="D43" s="100" t="str">
        <f>IFERROR(DGET($C$6:$G$30,2,$AC42:$AC43),"")</f>
        <v/>
      </c>
      <c r="E43" s="101" t="str">
        <f t="shared" si="7"/>
        <v/>
      </c>
      <c r="F43" s="104" t="str">
        <f t="shared" si="15"/>
        <v/>
      </c>
      <c r="G43" s="101" t="str">
        <f>IFERROR(DGET($C$6:$G$30,4,$AC42:$AC43),"")</f>
        <v/>
      </c>
      <c r="H43" s="105" t="str">
        <f t="shared" si="8"/>
        <v/>
      </c>
      <c r="I43" s="101">
        <f t="shared" si="9"/>
        <v>0</v>
      </c>
      <c r="J43" s="139" t="s">
        <v>16</v>
      </c>
      <c r="K43" s="132" t="str">
        <f t="shared" si="10"/>
        <v/>
      </c>
      <c r="L43" s="16"/>
      <c r="M43" s="17" t="e">
        <f>DGET($C$6:$G$30,3,$AC42:$AC43)</f>
        <v>#VALUE!</v>
      </c>
      <c r="N43" s="21" t="e">
        <f>DGET($C$6:$G$30,5,$AC42:$AC43)</f>
        <v>#VALUE!</v>
      </c>
      <c r="O43" s="20" t="str">
        <f t="shared" si="11"/>
        <v/>
      </c>
      <c r="P43" s="20" t="str">
        <f t="shared" si="12"/>
        <v/>
      </c>
      <c r="Q43" s="20" t="str">
        <f t="shared" si="16"/>
        <v/>
      </c>
      <c r="R43" s="20" t="str">
        <f t="shared" si="13"/>
        <v/>
      </c>
      <c r="S43" s="86" t="str">
        <f t="shared" si="17"/>
        <v/>
      </c>
      <c r="T43" s="24" t="str">
        <f t="shared" si="18"/>
        <v/>
      </c>
      <c r="U43" s="24">
        <f t="shared" si="19"/>
        <v>0</v>
      </c>
      <c r="V43" s="24">
        <f t="shared" si="14"/>
        <v>0</v>
      </c>
      <c r="W43" s="23" t="str">
        <f t="shared" si="20"/>
        <v/>
      </c>
      <c r="X43" s="16"/>
      <c r="Y43" s="5"/>
      <c r="Z43" s="5"/>
      <c r="AA43" s="5"/>
      <c r="AC43" s="5">
        <v>5</v>
      </c>
      <c r="AD43" s="22" t="s">
        <v>1</v>
      </c>
    </row>
    <row r="44" spans="2:35" s="4" customFormat="1" ht="16.5" customHeight="1" x14ac:dyDescent="0.2">
      <c r="B44" s="120"/>
      <c r="C44" s="98"/>
      <c r="D44" s="100" t="str">
        <f>IFERROR(DGET($C$6:$G$30,2,$AD43:$AD44),"")</f>
        <v/>
      </c>
      <c r="E44" s="101" t="str">
        <f t="shared" si="7"/>
        <v/>
      </c>
      <c r="F44" s="104" t="str">
        <f t="shared" si="15"/>
        <v/>
      </c>
      <c r="G44" s="101" t="str">
        <f>IFERROR(DGET($C$6:$G$30,4,$AD43:$AD44),"")</f>
        <v/>
      </c>
      <c r="H44" s="105" t="str">
        <f t="shared" si="8"/>
        <v/>
      </c>
      <c r="I44" s="101">
        <f t="shared" si="9"/>
        <v>0</v>
      </c>
      <c r="J44" s="139" t="s">
        <v>16</v>
      </c>
      <c r="K44" s="132" t="str">
        <f t="shared" si="10"/>
        <v/>
      </c>
      <c r="L44" s="16"/>
      <c r="M44" s="17" t="e">
        <f>DGET($C$6:$G$30,3,$AD43:$AD44)</f>
        <v>#VALUE!</v>
      </c>
      <c r="N44" s="21" t="e">
        <f>DGET($C$6:$G$30,5,$AD43:$AD44)</f>
        <v>#VALUE!</v>
      </c>
      <c r="O44" s="20" t="str">
        <f t="shared" si="11"/>
        <v/>
      </c>
      <c r="P44" s="20" t="str">
        <f t="shared" si="12"/>
        <v/>
      </c>
      <c r="Q44" s="20" t="str">
        <f t="shared" si="16"/>
        <v/>
      </c>
      <c r="R44" s="20" t="str">
        <f t="shared" si="13"/>
        <v/>
      </c>
      <c r="S44" s="86" t="str">
        <f t="shared" si="17"/>
        <v/>
      </c>
      <c r="T44" s="24" t="str">
        <f t="shared" si="18"/>
        <v/>
      </c>
      <c r="U44" s="24">
        <f t="shared" si="19"/>
        <v>0</v>
      </c>
      <c r="V44" s="24">
        <f t="shared" si="14"/>
        <v>0</v>
      </c>
      <c r="W44" s="23" t="str">
        <f t="shared" si="20"/>
        <v/>
      </c>
      <c r="X44" s="16"/>
      <c r="Y44" s="5"/>
      <c r="Z44" s="5"/>
      <c r="AA44" s="5"/>
      <c r="AD44" s="5">
        <v>6</v>
      </c>
      <c r="AE44" s="22" t="s">
        <v>1</v>
      </c>
    </row>
    <row r="45" spans="2:35" s="4" customFormat="1" ht="16.5" customHeight="1" x14ac:dyDescent="0.2">
      <c r="B45" s="120"/>
      <c r="C45" s="98"/>
      <c r="D45" s="100" t="str">
        <f>IFERROR(DGET($C$6:$G$30,2,$AE44:$AE45),"")</f>
        <v/>
      </c>
      <c r="E45" s="101" t="str">
        <f t="shared" si="7"/>
        <v/>
      </c>
      <c r="F45" s="104" t="str">
        <f t="shared" si="15"/>
        <v/>
      </c>
      <c r="G45" s="101" t="str">
        <f>IFERROR(DGET($C$6:$G$30,4,$AE44:$AE45),"")</f>
        <v/>
      </c>
      <c r="H45" s="105" t="str">
        <f t="shared" si="8"/>
        <v/>
      </c>
      <c r="I45" s="101">
        <f t="shared" si="9"/>
        <v>0</v>
      </c>
      <c r="J45" s="139" t="s">
        <v>16</v>
      </c>
      <c r="K45" s="132" t="str">
        <f t="shared" si="10"/>
        <v/>
      </c>
      <c r="L45" s="16"/>
      <c r="M45" s="17" t="e">
        <f>DGET($C$6:$G$30,3,$AE44:$AE45)</f>
        <v>#VALUE!</v>
      </c>
      <c r="N45" s="21" t="e">
        <f>DGET($C$6:$G$30,5,$AE44:$AE45)</f>
        <v>#VALUE!</v>
      </c>
      <c r="O45" s="20" t="str">
        <f t="shared" si="11"/>
        <v/>
      </c>
      <c r="P45" s="20" t="str">
        <f t="shared" si="12"/>
        <v/>
      </c>
      <c r="Q45" s="20" t="str">
        <f t="shared" si="16"/>
        <v/>
      </c>
      <c r="R45" s="20" t="str">
        <f t="shared" si="13"/>
        <v/>
      </c>
      <c r="S45" s="86" t="str">
        <f t="shared" si="17"/>
        <v/>
      </c>
      <c r="T45" s="24" t="str">
        <f t="shared" si="18"/>
        <v/>
      </c>
      <c r="U45" s="24">
        <f t="shared" si="19"/>
        <v>0</v>
      </c>
      <c r="V45" s="24">
        <f t="shared" si="14"/>
        <v>0</v>
      </c>
      <c r="W45" s="23" t="str">
        <f t="shared" si="20"/>
        <v/>
      </c>
      <c r="X45" s="16"/>
      <c r="Y45" s="5"/>
      <c r="Z45" s="5"/>
      <c r="AA45" s="5"/>
      <c r="AE45" s="5">
        <v>7</v>
      </c>
      <c r="AF45" s="22" t="s">
        <v>1</v>
      </c>
      <c r="AG45" s="5"/>
    </row>
    <row r="46" spans="2:35" s="4" customFormat="1" ht="16.5" customHeight="1" x14ac:dyDescent="0.2">
      <c r="B46" s="120"/>
      <c r="C46" s="99"/>
      <c r="D46" s="100" t="str">
        <f>IFERROR(DGET($C$6:$G$30,2,$AF45:$AF46),"")</f>
        <v/>
      </c>
      <c r="E46" s="101" t="str">
        <f t="shared" si="7"/>
        <v/>
      </c>
      <c r="F46" s="104" t="str">
        <f t="shared" si="15"/>
        <v/>
      </c>
      <c r="G46" s="101" t="str">
        <f>IFERROR(DGET($C$6:$G$30,4,$AF45:$AF46),"")</f>
        <v/>
      </c>
      <c r="H46" s="105" t="str">
        <f t="shared" si="8"/>
        <v/>
      </c>
      <c r="I46" s="101">
        <f t="shared" si="9"/>
        <v>0</v>
      </c>
      <c r="J46" s="139" t="s">
        <v>16</v>
      </c>
      <c r="K46" s="132" t="str">
        <f t="shared" si="10"/>
        <v/>
      </c>
      <c r="L46" s="16"/>
      <c r="M46" s="17" t="e">
        <f>DGET($C$6:$G$30,3,$AF45:$AF46)</f>
        <v>#VALUE!</v>
      </c>
      <c r="N46" s="21" t="e">
        <f>DGET($C$6:$G$30,5,$AF45:$AF46)</f>
        <v>#VALUE!</v>
      </c>
      <c r="O46" s="20" t="str">
        <f t="shared" si="11"/>
        <v/>
      </c>
      <c r="P46" s="20" t="str">
        <f t="shared" si="12"/>
        <v/>
      </c>
      <c r="Q46" s="20" t="str">
        <f t="shared" si="16"/>
        <v/>
      </c>
      <c r="R46" s="20" t="str">
        <f t="shared" si="13"/>
        <v/>
      </c>
      <c r="S46" s="86" t="str">
        <f t="shared" si="17"/>
        <v/>
      </c>
      <c r="T46" s="24" t="str">
        <f t="shared" si="18"/>
        <v/>
      </c>
      <c r="U46" s="24">
        <f t="shared" si="19"/>
        <v>0</v>
      </c>
      <c r="V46" s="24">
        <f t="shared" si="14"/>
        <v>0</v>
      </c>
      <c r="W46" s="23" t="str">
        <f t="shared" si="20"/>
        <v/>
      </c>
      <c r="X46" s="16"/>
      <c r="Y46" s="5"/>
      <c r="Z46" s="5"/>
      <c r="AA46" s="5"/>
      <c r="AF46" s="5">
        <v>8</v>
      </c>
      <c r="AG46" s="5" t="s">
        <v>1</v>
      </c>
    </row>
    <row r="47" spans="2:35" s="4" customFormat="1" ht="16.5" customHeight="1" x14ac:dyDescent="0.2">
      <c r="B47" s="120"/>
      <c r="C47" s="99"/>
      <c r="D47" s="100" t="str">
        <f>IFERROR(DGET($C$6:$G$30,2,$AG46:$AG47),"")</f>
        <v/>
      </c>
      <c r="E47" s="101" t="str">
        <f t="shared" si="7"/>
        <v/>
      </c>
      <c r="F47" s="104" t="str">
        <f t="shared" si="15"/>
        <v/>
      </c>
      <c r="G47" s="101" t="str">
        <f>IFERROR(DGET($C$6:$G$30,4,$AG46:$AG47),"")</f>
        <v/>
      </c>
      <c r="H47" s="105" t="str">
        <f t="shared" si="8"/>
        <v/>
      </c>
      <c r="I47" s="101">
        <f t="shared" si="9"/>
        <v>0</v>
      </c>
      <c r="J47" s="139" t="s">
        <v>16</v>
      </c>
      <c r="K47" s="132" t="str">
        <f t="shared" si="10"/>
        <v/>
      </c>
      <c r="L47" s="16"/>
      <c r="M47" s="17" t="e">
        <f>DGET($C$6:$G$30,3,$AG46:$AG47)</f>
        <v>#VALUE!</v>
      </c>
      <c r="N47" s="21" t="e">
        <f>DGET($C$6:$G$30,5,$AG46:$AG47)</f>
        <v>#VALUE!</v>
      </c>
      <c r="O47" s="20" t="str">
        <f t="shared" si="11"/>
        <v/>
      </c>
      <c r="P47" s="20" t="str">
        <f t="shared" si="12"/>
        <v/>
      </c>
      <c r="Q47" s="20" t="str">
        <f t="shared" si="16"/>
        <v/>
      </c>
      <c r="R47" s="20" t="str">
        <f t="shared" si="13"/>
        <v/>
      </c>
      <c r="S47" s="86" t="str">
        <f t="shared" si="17"/>
        <v/>
      </c>
      <c r="T47" s="24" t="str">
        <f t="shared" si="18"/>
        <v/>
      </c>
      <c r="U47" s="24">
        <f t="shared" si="19"/>
        <v>0</v>
      </c>
      <c r="V47" s="24">
        <f t="shared" si="14"/>
        <v>0</v>
      </c>
      <c r="W47" s="23" t="str">
        <f t="shared" si="20"/>
        <v/>
      </c>
      <c r="X47" s="16"/>
      <c r="Y47" s="5"/>
      <c r="Z47" s="5"/>
      <c r="AA47" s="5"/>
      <c r="AF47" s="5"/>
      <c r="AG47" s="5">
        <v>9</v>
      </c>
      <c r="AH47" s="22" t="s">
        <v>1</v>
      </c>
    </row>
    <row r="48" spans="2:35" s="4" customFormat="1" ht="16.5" customHeight="1" x14ac:dyDescent="0.2">
      <c r="B48" s="120"/>
      <c r="C48" s="99"/>
      <c r="D48" s="100" t="str">
        <f>IFERROR(DGET($C$6:$G$30,2,$AH47:$AH48),"")</f>
        <v/>
      </c>
      <c r="E48" s="101" t="str">
        <f t="shared" si="7"/>
        <v/>
      </c>
      <c r="F48" s="104" t="str">
        <f t="shared" si="15"/>
        <v/>
      </c>
      <c r="G48" s="101" t="str">
        <f>IFERROR(DGET($C$6:$G$30,4,$AH47:$AH48),"")</f>
        <v/>
      </c>
      <c r="H48" s="105" t="str">
        <f t="shared" si="8"/>
        <v/>
      </c>
      <c r="I48" s="101">
        <f t="shared" si="9"/>
        <v>0</v>
      </c>
      <c r="J48" s="139" t="s">
        <v>16</v>
      </c>
      <c r="K48" s="132" t="str">
        <f t="shared" si="10"/>
        <v/>
      </c>
      <c r="L48" s="16"/>
      <c r="M48" s="17" t="e">
        <f>DGET($C$6:$G$30,3,$AH47:$AH48)</f>
        <v>#VALUE!</v>
      </c>
      <c r="N48" s="21" t="e">
        <f>DGET($C$6:$G$30,5,$AH47:$AH48)</f>
        <v>#VALUE!</v>
      </c>
      <c r="O48" s="20" t="str">
        <f t="shared" si="11"/>
        <v/>
      </c>
      <c r="P48" s="20" t="str">
        <f t="shared" si="12"/>
        <v/>
      </c>
      <c r="Q48" s="20" t="str">
        <f t="shared" si="16"/>
        <v/>
      </c>
      <c r="R48" s="20" t="str">
        <f t="shared" si="13"/>
        <v/>
      </c>
      <c r="S48" s="86" t="str">
        <f t="shared" si="17"/>
        <v/>
      </c>
      <c r="T48" s="24" t="str">
        <f t="shared" si="18"/>
        <v/>
      </c>
      <c r="U48" s="24">
        <f t="shared" si="19"/>
        <v>0</v>
      </c>
      <c r="V48" s="24">
        <f t="shared" si="14"/>
        <v>0</v>
      </c>
      <c r="W48" s="23" t="str">
        <f t="shared" si="20"/>
        <v/>
      </c>
      <c r="X48" s="16"/>
      <c r="Y48" s="5"/>
      <c r="Z48" s="5"/>
      <c r="AA48" s="5"/>
      <c r="AF48" s="5"/>
      <c r="AG48" s="5"/>
      <c r="AH48" s="5">
        <v>10</v>
      </c>
      <c r="AI48" s="22" t="s">
        <v>1</v>
      </c>
    </row>
    <row r="49" spans="2:49" s="4" customFormat="1" ht="16.5" customHeight="1" x14ac:dyDescent="0.2">
      <c r="B49" s="120"/>
      <c r="C49" s="99"/>
      <c r="D49" s="100" t="str">
        <f>IFERROR(DGET($C$6:$G$30,2,$AI48:$AI49),"")</f>
        <v/>
      </c>
      <c r="E49" s="101" t="str">
        <f t="shared" si="7"/>
        <v/>
      </c>
      <c r="F49" s="104" t="str">
        <f t="shared" si="15"/>
        <v/>
      </c>
      <c r="G49" s="101" t="str">
        <f>IFERROR(DGET($C$6:$G$30,4,$AI48:$AI49),"")</f>
        <v/>
      </c>
      <c r="H49" s="105" t="str">
        <f t="shared" si="8"/>
        <v/>
      </c>
      <c r="I49" s="101">
        <f t="shared" si="9"/>
        <v>0</v>
      </c>
      <c r="J49" s="139" t="s">
        <v>16</v>
      </c>
      <c r="K49" s="132" t="str">
        <f t="shared" si="10"/>
        <v/>
      </c>
      <c r="L49" s="16"/>
      <c r="M49" s="17" t="e">
        <f>DGET($C$6:$G$30,3,$AI48:$AI49)</f>
        <v>#VALUE!</v>
      </c>
      <c r="N49" s="21" t="e">
        <f>DGET($C$6:$G$30,5,$AI48:$AI49)</f>
        <v>#VALUE!</v>
      </c>
      <c r="O49" s="20" t="str">
        <f t="shared" si="11"/>
        <v/>
      </c>
      <c r="P49" s="20" t="str">
        <f t="shared" si="12"/>
        <v/>
      </c>
      <c r="Q49" s="20" t="str">
        <f t="shared" si="16"/>
        <v/>
      </c>
      <c r="R49" s="20" t="str">
        <f t="shared" si="13"/>
        <v/>
      </c>
      <c r="S49" s="86" t="str">
        <f t="shared" si="17"/>
        <v/>
      </c>
      <c r="T49" s="24" t="str">
        <f t="shared" si="18"/>
        <v/>
      </c>
      <c r="U49" s="24">
        <f t="shared" si="19"/>
        <v>0</v>
      </c>
      <c r="V49" s="24">
        <f t="shared" si="14"/>
        <v>0</v>
      </c>
      <c r="W49" s="23" t="str">
        <f t="shared" si="20"/>
        <v/>
      </c>
      <c r="X49" s="16"/>
      <c r="Y49" s="5"/>
      <c r="Z49" s="5"/>
      <c r="AA49" s="5"/>
      <c r="AF49" s="5"/>
      <c r="AG49" s="5"/>
      <c r="AH49" s="5"/>
      <c r="AI49" s="5">
        <v>11</v>
      </c>
      <c r="AJ49" s="22" t="s">
        <v>1</v>
      </c>
    </row>
    <row r="50" spans="2:49" s="4" customFormat="1" ht="16.5" customHeight="1" x14ac:dyDescent="0.2">
      <c r="B50" s="120"/>
      <c r="C50" s="99"/>
      <c r="D50" s="100" t="str">
        <f>IFERROR(DGET($C$6:$G$30,2,$AJ49:$AJ50),"")</f>
        <v/>
      </c>
      <c r="E50" s="101" t="str">
        <f t="shared" si="7"/>
        <v/>
      </c>
      <c r="F50" s="104" t="str">
        <f t="shared" si="15"/>
        <v/>
      </c>
      <c r="G50" s="101" t="str">
        <f>IFERROR(DGET($C$6:$G$30,4,$AJ49:$AJ50),"")</f>
        <v/>
      </c>
      <c r="H50" s="105" t="str">
        <f t="shared" si="8"/>
        <v/>
      </c>
      <c r="I50" s="101">
        <f t="shared" si="9"/>
        <v>0</v>
      </c>
      <c r="J50" s="139" t="s">
        <v>16</v>
      </c>
      <c r="K50" s="132" t="str">
        <f t="shared" si="10"/>
        <v/>
      </c>
      <c r="L50" s="16"/>
      <c r="M50" s="17" t="e">
        <f>DGET($C$6:$G$30,3,$AJ49:$AJ50)</f>
        <v>#VALUE!</v>
      </c>
      <c r="N50" s="21" t="e">
        <f>DGET($C$6:$G$30,5,$AJ49:$AJ50)</f>
        <v>#VALUE!</v>
      </c>
      <c r="O50" s="20" t="str">
        <f t="shared" si="11"/>
        <v/>
      </c>
      <c r="P50" s="20" t="str">
        <f t="shared" si="12"/>
        <v/>
      </c>
      <c r="Q50" s="20" t="str">
        <f t="shared" si="16"/>
        <v/>
      </c>
      <c r="R50" s="20" t="str">
        <f t="shared" si="13"/>
        <v/>
      </c>
      <c r="S50" s="86" t="str">
        <f t="shared" si="17"/>
        <v/>
      </c>
      <c r="T50" s="24" t="str">
        <f t="shared" si="18"/>
        <v/>
      </c>
      <c r="U50" s="24">
        <f t="shared" si="19"/>
        <v>0</v>
      </c>
      <c r="V50" s="24">
        <f t="shared" si="14"/>
        <v>0</v>
      </c>
      <c r="W50" s="23" t="str">
        <f t="shared" si="20"/>
        <v/>
      </c>
      <c r="X50" s="16"/>
      <c r="Y50" s="5"/>
      <c r="Z50" s="5"/>
      <c r="AA50" s="5"/>
      <c r="AF50" s="5"/>
      <c r="AG50" s="5"/>
      <c r="AH50" s="5"/>
      <c r="AJ50" s="5">
        <v>12</v>
      </c>
      <c r="AK50" s="22" t="s">
        <v>1</v>
      </c>
    </row>
    <row r="51" spans="2:49" s="4" customFormat="1" ht="16.5" customHeight="1" x14ac:dyDescent="0.2">
      <c r="B51" s="120"/>
      <c r="C51" s="99"/>
      <c r="D51" s="100" t="str">
        <f>IFERROR(DGET($C$6:$G$30,2,$AK50:$AK51),"")</f>
        <v/>
      </c>
      <c r="E51" s="101" t="str">
        <f t="shared" si="7"/>
        <v/>
      </c>
      <c r="F51" s="104" t="str">
        <f t="shared" si="15"/>
        <v/>
      </c>
      <c r="G51" s="101" t="str">
        <f>IFERROR(DGET($C$6:$G$30,4,$AK50:$AK51),"")</f>
        <v/>
      </c>
      <c r="H51" s="105" t="str">
        <f t="shared" si="8"/>
        <v/>
      </c>
      <c r="I51" s="101">
        <f t="shared" si="9"/>
        <v>0</v>
      </c>
      <c r="J51" s="139" t="s">
        <v>16</v>
      </c>
      <c r="K51" s="132" t="str">
        <f t="shared" si="10"/>
        <v/>
      </c>
      <c r="L51" s="16"/>
      <c r="M51" s="17" t="e">
        <f>DGET($C$6:$G$30,3,$AK50:$AK51)</f>
        <v>#VALUE!</v>
      </c>
      <c r="N51" s="21" t="e">
        <f>DGET($C$6:$G$30,5,$AK50:$AK51)</f>
        <v>#VALUE!</v>
      </c>
      <c r="O51" s="20" t="str">
        <f t="shared" si="11"/>
        <v/>
      </c>
      <c r="P51" s="20" t="str">
        <f t="shared" si="12"/>
        <v/>
      </c>
      <c r="Q51" s="20" t="str">
        <f t="shared" si="16"/>
        <v/>
      </c>
      <c r="R51" s="20" t="str">
        <f t="shared" si="13"/>
        <v/>
      </c>
      <c r="S51" s="86" t="str">
        <f t="shared" si="17"/>
        <v/>
      </c>
      <c r="T51" s="24" t="str">
        <f t="shared" si="18"/>
        <v/>
      </c>
      <c r="U51" s="24">
        <f t="shared" si="19"/>
        <v>0</v>
      </c>
      <c r="V51" s="24">
        <f t="shared" si="14"/>
        <v>0</v>
      </c>
      <c r="W51" s="23" t="str">
        <f t="shared" si="20"/>
        <v/>
      </c>
      <c r="X51" s="16"/>
      <c r="Y51" s="5"/>
      <c r="Z51" s="5"/>
      <c r="AA51" s="5"/>
      <c r="AF51" s="5"/>
      <c r="AG51" s="5"/>
      <c r="AH51" s="5"/>
      <c r="AK51" s="5">
        <v>13</v>
      </c>
      <c r="AL51" s="22" t="s">
        <v>1</v>
      </c>
    </row>
    <row r="52" spans="2:49" s="4" customFormat="1" ht="16.5" customHeight="1" x14ac:dyDescent="0.2">
      <c r="B52" s="120"/>
      <c r="C52" s="99"/>
      <c r="D52" s="100" t="str">
        <f>IFERROR(DGET($C$6:$G$30,2,$AL51:$AL52),"")</f>
        <v/>
      </c>
      <c r="E52" s="101" t="str">
        <f t="shared" si="7"/>
        <v/>
      </c>
      <c r="F52" s="104" t="str">
        <f t="shared" si="15"/>
        <v/>
      </c>
      <c r="G52" s="101" t="str">
        <f>IFERROR(DGET($C$6:$G$30,4,$AL51:$AL52),"")</f>
        <v/>
      </c>
      <c r="H52" s="105" t="str">
        <f t="shared" si="8"/>
        <v/>
      </c>
      <c r="I52" s="101">
        <f t="shared" si="9"/>
        <v>0</v>
      </c>
      <c r="J52" s="139" t="s">
        <v>16</v>
      </c>
      <c r="K52" s="132" t="str">
        <f t="shared" si="10"/>
        <v/>
      </c>
      <c r="L52" s="16"/>
      <c r="M52" s="17" t="e">
        <f>DGET($C$6:$G$30,3,$AL51:$AL52)</f>
        <v>#VALUE!</v>
      </c>
      <c r="N52" s="21" t="e">
        <f>DGET($C$6:$G$30,5,$AL51:$AL52)</f>
        <v>#VALUE!</v>
      </c>
      <c r="O52" s="20" t="str">
        <f t="shared" si="11"/>
        <v/>
      </c>
      <c r="P52" s="20" t="str">
        <f t="shared" si="12"/>
        <v/>
      </c>
      <c r="Q52" s="20" t="str">
        <f t="shared" si="16"/>
        <v/>
      </c>
      <c r="R52" s="20" t="str">
        <f t="shared" si="13"/>
        <v/>
      </c>
      <c r="S52" s="86" t="str">
        <f t="shared" si="17"/>
        <v/>
      </c>
      <c r="T52" s="24" t="str">
        <f t="shared" si="18"/>
        <v/>
      </c>
      <c r="U52" s="24">
        <f t="shared" si="19"/>
        <v>0</v>
      </c>
      <c r="V52" s="24">
        <f t="shared" si="14"/>
        <v>0</v>
      </c>
      <c r="W52" s="23" t="str">
        <f t="shared" si="20"/>
        <v/>
      </c>
      <c r="X52" s="16"/>
      <c r="Y52" s="5"/>
      <c r="Z52" s="5"/>
      <c r="AA52" s="5"/>
      <c r="AF52" s="5"/>
      <c r="AG52" s="5"/>
      <c r="AH52" s="5"/>
      <c r="AL52" s="5">
        <v>14</v>
      </c>
      <c r="AM52" s="22" t="s">
        <v>1</v>
      </c>
      <c r="AN52" s="5"/>
    </row>
    <row r="53" spans="2:49" s="4" customFormat="1" ht="16.5" customHeight="1" x14ac:dyDescent="0.2">
      <c r="B53" s="120"/>
      <c r="C53" s="99"/>
      <c r="D53" s="100" t="str">
        <f>IFERROR(DGET($C$6:$G$30,2,$AM52:$AM53),"")</f>
        <v/>
      </c>
      <c r="E53" s="101" t="str">
        <f t="shared" si="7"/>
        <v/>
      </c>
      <c r="F53" s="104" t="str">
        <f t="shared" si="15"/>
        <v/>
      </c>
      <c r="G53" s="101" t="str">
        <f>IFERROR(DGET($C$6:$G$30,4,$AM52:$AM53),"")</f>
        <v/>
      </c>
      <c r="H53" s="105" t="str">
        <f t="shared" si="8"/>
        <v/>
      </c>
      <c r="I53" s="101">
        <f t="shared" si="9"/>
        <v>0</v>
      </c>
      <c r="J53" s="139" t="s">
        <v>16</v>
      </c>
      <c r="K53" s="132" t="str">
        <f t="shared" si="10"/>
        <v/>
      </c>
      <c r="L53" s="16"/>
      <c r="M53" s="17" t="e">
        <f>DGET($C$6:$G$30,3,$AM52:$AM53)</f>
        <v>#VALUE!</v>
      </c>
      <c r="N53" s="21" t="e">
        <f>DGET($C$6:$G$30,5,$AM52:$AM53)</f>
        <v>#VALUE!</v>
      </c>
      <c r="O53" s="20" t="str">
        <f t="shared" si="11"/>
        <v/>
      </c>
      <c r="P53" s="20" t="str">
        <f t="shared" si="12"/>
        <v/>
      </c>
      <c r="Q53" s="20" t="str">
        <f t="shared" si="16"/>
        <v/>
      </c>
      <c r="R53" s="20" t="str">
        <f t="shared" si="13"/>
        <v/>
      </c>
      <c r="S53" s="86" t="str">
        <f t="shared" si="17"/>
        <v/>
      </c>
      <c r="T53" s="24" t="str">
        <f t="shared" si="18"/>
        <v/>
      </c>
      <c r="U53" s="24">
        <f t="shared" si="19"/>
        <v>0</v>
      </c>
      <c r="V53" s="24">
        <f t="shared" si="14"/>
        <v>0</v>
      </c>
      <c r="W53" s="23" t="str">
        <f t="shared" si="20"/>
        <v/>
      </c>
      <c r="X53" s="16"/>
      <c r="Y53" s="5"/>
      <c r="Z53" s="5"/>
      <c r="AA53" s="5"/>
      <c r="AM53" s="5">
        <v>15</v>
      </c>
      <c r="AN53" s="5" t="s">
        <v>1</v>
      </c>
    </row>
    <row r="54" spans="2:49" s="4" customFormat="1" ht="16.5" hidden="1" customHeight="1" x14ac:dyDescent="0.2">
      <c r="B54" s="120"/>
      <c r="C54" s="81"/>
      <c r="D54" s="82" t="str">
        <f>IFERROR(DGET($C$6:$G$30,2,$AN53:$AN54),"")</f>
        <v/>
      </c>
      <c r="E54" s="83" t="str">
        <f t="shared" si="7"/>
        <v/>
      </c>
      <c r="F54" s="84" t="str">
        <f t="shared" si="15"/>
        <v/>
      </c>
      <c r="G54" s="83" t="str">
        <f>IFERROR(DGET($C$6:$G$30,4,$AN53:$AN54),"")</f>
        <v/>
      </c>
      <c r="H54" s="85" t="str">
        <f t="shared" si="8"/>
        <v/>
      </c>
      <c r="I54" s="102">
        <f t="shared" si="9"/>
        <v>0</v>
      </c>
      <c r="J54" s="139" t="s">
        <v>16</v>
      </c>
      <c r="K54" s="133" t="str">
        <f t="shared" si="10"/>
        <v/>
      </c>
      <c r="L54" s="16"/>
      <c r="M54" s="17" t="e">
        <f>DGET($C$6:$G$30,3,$AN53:$AN54)</f>
        <v>#VALUE!</v>
      </c>
      <c r="N54" s="21" t="e">
        <f>DGET($C$6:$G$30,5,$AN53:$AN54)</f>
        <v>#VALUE!</v>
      </c>
      <c r="O54" s="20" t="str">
        <f t="shared" si="11"/>
        <v/>
      </c>
      <c r="P54" s="20" t="str">
        <f t="shared" si="12"/>
        <v/>
      </c>
      <c r="Q54" s="20" t="str">
        <f t="shared" si="16"/>
        <v/>
      </c>
      <c r="R54" s="20" t="str">
        <f t="shared" si="13"/>
        <v/>
      </c>
      <c r="S54" s="86" t="str">
        <f t="shared" ref="S54:S62" si="21">IFERROR(CUMPRINC(IF(N54=0,0.0000000001,N54)/12,O54,M54,1,Q54,0),"")</f>
        <v/>
      </c>
      <c r="T54" s="24" t="str">
        <f t="shared" si="18"/>
        <v/>
      </c>
      <c r="U54" s="24">
        <f t="shared" ref="U54:U62" si="22">IFERROR(-CUMIPMT(IF(N54=0,0.0000000001,N54)/12,O54,M54,1,Q54,0),0)</f>
        <v>0</v>
      </c>
      <c r="V54" s="24">
        <f t="shared" ref="V54:V62" si="23">IFERROR(-CUMIPMT(IF(N54=0,0.0000000001,N54)/12,P54,T54,1,P54,0),0)</f>
        <v>0</v>
      </c>
      <c r="W54" s="23" t="str">
        <f t="shared" si="20"/>
        <v/>
      </c>
      <c r="X54" s="16"/>
      <c r="Y54" s="5"/>
      <c r="Z54" s="5"/>
      <c r="AA54" s="5"/>
      <c r="AM54" s="5"/>
      <c r="AN54" s="5">
        <v>16</v>
      </c>
      <c r="AO54" s="22" t="s">
        <v>1</v>
      </c>
    </row>
    <row r="55" spans="2:49" s="4" customFormat="1" ht="16.5" hidden="1" customHeight="1" x14ac:dyDescent="0.2">
      <c r="B55" s="120"/>
      <c r="C55" s="81"/>
      <c r="D55" s="82" t="str">
        <f>IFERROR(DGET($C$6:$G$30,2,$AO54:$AO55),"")</f>
        <v/>
      </c>
      <c r="E55" s="83" t="str">
        <f t="shared" si="7"/>
        <v/>
      </c>
      <c r="F55" s="84" t="str">
        <f t="shared" si="15"/>
        <v/>
      </c>
      <c r="G55" s="83" t="str">
        <f>IFERROR(DGET($C$6:$G$30,4,$AO54:$AO55),"")</f>
        <v/>
      </c>
      <c r="H55" s="85" t="str">
        <f t="shared" si="8"/>
        <v/>
      </c>
      <c r="I55" s="102">
        <f t="shared" si="9"/>
        <v>0</v>
      </c>
      <c r="J55" s="139" t="s">
        <v>16</v>
      </c>
      <c r="K55" s="133" t="str">
        <f t="shared" si="10"/>
        <v/>
      </c>
      <c r="L55" s="16"/>
      <c r="M55" s="17" t="e">
        <f>DGET($C$6:$G$30,3,$AO54:$AO55)</f>
        <v>#VALUE!</v>
      </c>
      <c r="N55" s="21" t="e">
        <f>DGET($C$6:$G$30,5,$AO54:$AO55)</f>
        <v>#VALUE!</v>
      </c>
      <c r="O55" s="20" t="str">
        <f t="shared" si="11"/>
        <v/>
      </c>
      <c r="P55" s="20" t="str">
        <f t="shared" si="12"/>
        <v/>
      </c>
      <c r="Q55" s="20" t="str">
        <f t="shared" si="16"/>
        <v/>
      </c>
      <c r="R55" s="20" t="str">
        <f t="shared" si="13"/>
        <v/>
      </c>
      <c r="S55" s="86" t="str">
        <f t="shared" si="21"/>
        <v/>
      </c>
      <c r="T55" s="24" t="str">
        <f t="shared" si="18"/>
        <v/>
      </c>
      <c r="U55" s="24">
        <f t="shared" si="22"/>
        <v>0</v>
      </c>
      <c r="V55" s="24">
        <f t="shared" si="23"/>
        <v>0</v>
      </c>
      <c r="W55" s="23" t="str">
        <f t="shared" si="20"/>
        <v/>
      </c>
      <c r="X55" s="16"/>
      <c r="Y55" s="5"/>
      <c r="Z55" s="5"/>
      <c r="AA55" s="5"/>
      <c r="AM55" s="5"/>
      <c r="AN55" s="5"/>
      <c r="AO55" s="5">
        <v>17</v>
      </c>
      <c r="AP55" s="22" t="s">
        <v>1</v>
      </c>
    </row>
    <row r="56" spans="2:49" s="4" customFormat="1" ht="16.5" hidden="1" customHeight="1" x14ac:dyDescent="0.2">
      <c r="B56" s="120"/>
      <c r="C56" s="81"/>
      <c r="D56" s="82" t="str">
        <f>IFERROR(DGET($C$6:$G$30,2,$AP55:$AP56),"")</f>
        <v/>
      </c>
      <c r="E56" s="83" t="str">
        <f t="shared" si="7"/>
        <v/>
      </c>
      <c r="F56" s="84" t="str">
        <f t="shared" si="15"/>
        <v/>
      </c>
      <c r="G56" s="83" t="str">
        <f>IFERROR(DGET($C$6:$G$30,4,$AP55:$AP56),"")</f>
        <v/>
      </c>
      <c r="H56" s="85" t="str">
        <f t="shared" si="8"/>
        <v/>
      </c>
      <c r="I56" s="102">
        <f t="shared" si="9"/>
        <v>0</v>
      </c>
      <c r="J56" s="139" t="s">
        <v>16</v>
      </c>
      <c r="K56" s="133" t="str">
        <f t="shared" si="10"/>
        <v/>
      </c>
      <c r="L56" s="16"/>
      <c r="M56" s="17" t="e">
        <f>DGET($C$6:$G$30,3,$AP55:$AP56)</f>
        <v>#VALUE!</v>
      </c>
      <c r="N56" s="21" t="e">
        <f>DGET($C$6:$G$30,5,$AP55:$AP56)</f>
        <v>#VALUE!</v>
      </c>
      <c r="O56" s="20" t="str">
        <f t="shared" si="11"/>
        <v/>
      </c>
      <c r="P56" s="20" t="str">
        <f t="shared" si="12"/>
        <v/>
      </c>
      <c r="Q56" s="20" t="str">
        <f t="shared" si="16"/>
        <v/>
      </c>
      <c r="R56" s="20" t="str">
        <f t="shared" si="13"/>
        <v/>
      </c>
      <c r="S56" s="86" t="str">
        <f t="shared" si="21"/>
        <v/>
      </c>
      <c r="T56" s="24" t="str">
        <f t="shared" si="18"/>
        <v/>
      </c>
      <c r="U56" s="24">
        <f t="shared" si="22"/>
        <v>0</v>
      </c>
      <c r="V56" s="24">
        <f t="shared" si="23"/>
        <v>0</v>
      </c>
      <c r="W56" s="23" t="str">
        <f t="shared" si="20"/>
        <v/>
      </c>
      <c r="X56" s="16"/>
      <c r="Y56" s="5"/>
      <c r="Z56" s="5"/>
      <c r="AA56" s="5"/>
      <c r="AM56" s="5"/>
      <c r="AN56" s="5"/>
      <c r="AO56" s="5"/>
      <c r="AP56" s="5">
        <v>18</v>
      </c>
      <c r="AQ56" s="22" t="s">
        <v>1</v>
      </c>
    </row>
    <row r="57" spans="2:49" s="4" customFormat="1" ht="16.5" hidden="1" customHeight="1" x14ac:dyDescent="0.2">
      <c r="B57" s="120"/>
      <c r="C57" s="81"/>
      <c r="D57" s="82" t="str">
        <f>IFERROR(DGET($C$6:$G$30,2,$AQ56:$AQ57),"")</f>
        <v/>
      </c>
      <c r="E57" s="83" t="str">
        <f t="shared" si="7"/>
        <v/>
      </c>
      <c r="F57" s="84" t="str">
        <f t="shared" si="15"/>
        <v/>
      </c>
      <c r="G57" s="83" t="str">
        <f>IFERROR(DGET($C$6:$G$30,4,$AQ56:$AQ57),"")</f>
        <v/>
      </c>
      <c r="H57" s="85" t="str">
        <f t="shared" si="8"/>
        <v/>
      </c>
      <c r="I57" s="102">
        <f t="shared" si="9"/>
        <v>0</v>
      </c>
      <c r="J57" s="139" t="s">
        <v>16</v>
      </c>
      <c r="K57" s="133" t="str">
        <f t="shared" si="10"/>
        <v/>
      </c>
      <c r="L57" s="16"/>
      <c r="M57" s="17" t="e">
        <f>DGET($C$6:$G$30,3,$AQ56:$AQ57)</f>
        <v>#VALUE!</v>
      </c>
      <c r="N57" s="21" t="e">
        <f>DGET($C$6:$G$30,5,$AQ56:$AQ57)</f>
        <v>#VALUE!</v>
      </c>
      <c r="O57" s="20" t="str">
        <f t="shared" si="11"/>
        <v/>
      </c>
      <c r="P57" s="20" t="str">
        <f t="shared" si="12"/>
        <v/>
      </c>
      <c r="Q57" s="20" t="str">
        <f t="shared" si="16"/>
        <v/>
      </c>
      <c r="R57" s="20" t="str">
        <f t="shared" si="13"/>
        <v/>
      </c>
      <c r="S57" s="86" t="str">
        <f t="shared" si="21"/>
        <v/>
      </c>
      <c r="T57" s="24" t="str">
        <f t="shared" si="18"/>
        <v/>
      </c>
      <c r="U57" s="24">
        <f t="shared" si="22"/>
        <v>0</v>
      </c>
      <c r="V57" s="24">
        <f t="shared" si="23"/>
        <v>0</v>
      </c>
      <c r="W57" s="23" t="str">
        <f t="shared" si="20"/>
        <v/>
      </c>
      <c r="X57" s="16"/>
      <c r="Y57" s="5"/>
      <c r="Z57" s="5"/>
      <c r="AA57" s="5"/>
      <c r="AM57" s="5"/>
      <c r="AN57" s="5"/>
      <c r="AO57" s="5"/>
      <c r="AQ57" s="5">
        <v>19</v>
      </c>
      <c r="AR57" s="22" t="s">
        <v>1</v>
      </c>
    </row>
    <row r="58" spans="2:49" s="4" customFormat="1" ht="16.5" hidden="1" customHeight="1" x14ac:dyDescent="0.2">
      <c r="B58" s="120"/>
      <c r="C58" s="81"/>
      <c r="D58" s="82" t="str">
        <f>IFERROR(DGET($C$6:$G$30,2,$AR57:$AR58),"")</f>
        <v/>
      </c>
      <c r="E58" s="83" t="str">
        <f t="shared" si="7"/>
        <v/>
      </c>
      <c r="F58" s="84" t="str">
        <f t="shared" si="15"/>
        <v/>
      </c>
      <c r="G58" s="83" t="str">
        <f>IFERROR(DGET($C$6:$G$30,4,$AR57:$AR58),"")</f>
        <v/>
      </c>
      <c r="H58" s="85" t="str">
        <f t="shared" si="8"/>
        <v/>
      </c>
      <c r="I58" s="102">
        <f t="shared" si="9"/>
        <v>0</v>
      </c>
      <c r="J58" s="139" t="s">
        <v>16</v>
      </c>
      <c r="K58" s="133" t="str">
        <f t="shared" si="10"/>
        <v/>
      </c>
      <c r="L58" s="16"/>
      <c r="M58" s="17" t="e">
        <f>DGET($C$6:$G$30,3,$AR57:$AR58)</f>
        <v>#VALUE!</v>
      </c>
      <c r="N58" s="21" t="e">
        <f>DGET($C$6:$G$30,5,$AR57:$AR58)</f>
        <v>#VALUE!</v>
      </c>
      <c r="O58" s="20" t="str">
        <f t="shared" si="11"/>
        <v/>
      </c>
      <c r="P58" s="20" t="str">
        <f t="shared" si="12"/>
        <v/>
      </c>
      <c r="Q58" s="20" t="str">
        <f t="shared" si="16"/>
        <v/>
      </c>
      <c r="R58" s="20" t="str">
        <f t="shared" si="13"/>
        <v/>
      </c>
      <c r="S58" s="86" t="str">
        <f t="shared" si="21"/>
        <v/>
      </c>
      <c r="T58" s="24" t="str">
        <f t="shared" si="18"/>
        <v/>
      </c>
      <c r="U58" s="24">
        <f t="shared" si="22"/>
        <v>0</v>
      </c>
      <c r="V58" s="24">
        <f t="shared" si="23"/>
        <v>0</v>
      </c>
      <c r="W58" s="23" t="str">
        <f t="shared" si="20"/>
        <v/>
      </c>
      <c r="X58" s="16"/>
      <c r="Y58" s="5"/>
      <c r="Z58" s="5"/>
      <c r="AA58" s="5"/>
      <c r="AM58" s="5"/>
      <c r="AN58" s="5"/>
      <c r="AO58" s="5"/>
      <c r="AR58" s="5">
        <v>20</v>
      </c>
      <c r="AS58" s="22" t="s">
        <v>1</v>
      </c>
    </row>
    <row r="59" spans="2:49" s="4" customFormat="1" ht="16.5" hidden="1" customHeight="1" x14ac:dyDescent="0.2">
      <c r="B59" s="120"/>
      <c r="C59" s="81"/>
      <c r="D59" s="82" t="str">
        <f>IFERROR(DGET($C$6:$G$30,2,$AS58:$AS59),"")</f>
        <v/>
      </c>
      <c r="E59" s="83" t="str">
        <f t="shared" si="7"/>
        <v/>
      </c>
      <c r="F59" s="84" t="str">
        <f t="shared" si="15"/>
        <v/>
      </c>
      <c r="G59" s="83" t="str">
        <f>IFERROR(DGET($C$6:$G$30,4,$AS58:$AS59),"")</f>
        <v/>
      </c>
      <c r="H59" s="85" t="str">
        <f t="shared" si="8"/>
        <v/>
      </c>
      <c r="I59" s="102">
        <f t="shared" si="9"/>
        <v>0</v>
      </c>
      <c r="J59" s="139" t="s">
        <v>16</v>
      </c>
      <c r="K59" s="133" t="str">
        <f t="shared" si="10"/>
        <v/>
      </c>
      <c r="L59" s="16"/>
      <c r="M59" s="17" t="e">
        <f>DGET($C$6:$G$30,3,$AS58:$AS59)</f>
        <v>#VALUE!</v>
      </c>
      <c r="N59" s="21" t="e">
        <f>DGET($C$6:$G$30,5,$AS58:$AS59)</f>
        <v>#VALUE!</v>
      </c>
      <c r="O59" s="20" t="str">
        <f t="shared" si="11"/>
        <v/>
      </c>
      <c r="P59" s="20" t="str">
        <f t="shared" si="12"/>
        <v/>
      </c>
      <c r="Q59" s="20" t="str">
        <f t="shared" si="16"/>
        <v/>
      </c>
      <c r="R59" s="20" t="str">
        <f t="shared" si="13"/>
        <v/>
      </c>
      <c r="S59" s="86" t="str">
        <f t="shared" si="21"/>
        <v/>
      </c>
      <c r="T59" s="24" t="str">
        <f t="shared" si="18"/>
        <v/>
      </c>
      <c r="U59" s="24">
        <f t="shared" si="22"/>
        <v>0</v>
      </c>
      <c r="V59" s="24">
        <f t="shared" si="23"/>
        <v>0</v>
      </c>
      <c r="W59" s="23" t="str">
        <f t="shared" si="20"/>
        <v/>
      </c>
      <c r="X59" s="16"/>
      <c r="Y59" s="5"/>
      <c r="Z59" s="5"/>
      <c r="AA59" s="5"/>
      <c r="AM59" s="5"/>
      <c r="AN59" s="5"/>
      <c r="AO59" s="5"/>
      <c r="AS59" s="5">
        <v>21</v>
      </c>
      <c r="AT59" s="22" t="s">
        <v>1</v>
      </c>
      <c r="AU59" s="5"/>
    </row>
    <row r="60" spans="2:49" s="4" customFormat="1" ht="16.5" hidden="1" customHeight="1" x14ac:dyDescent="0.2">
      <c r="B60" s="120"/>
      <c r="C60" s="81"/>
      <c r="D60" s="82" t="str">
        <f>IFERROR(DGET($C$6:$G$30,2,$AT59:$AT60),"")</f>
        <v/>
      </c>
      <c r="E60" s="83" t="str">
        <f t="shared" si="7"/>
        <v/>
      </c>
      <c r="F60" s="84" t="str">
        <f t="shared" si="15"/>
        <v/>
      </c>
      <c r="G60" s="83" t="str">
        <f>IFERROR(DGET($C$6:$G$30,4,$AT59:$AT60),"")</f>
        <v/>
      </c>
      <c r="H60" s="85" t="str">
        <f t="shared" si="8"/>
        <v/>
      </c>
      <c r="I60" s="102">
        <f t="shared" si="9"/>
        <v>0</v>
      </c>
      <c r="J60" s="139" t="s">
        <v>16</v>
      </c>
      <c r="K60" s="133" t="str">
        <f t="shared" si="10"/>
        <v/>
      </c>
      <c r="L60" s="16"/>
      <c r="M60" s="17" t="e">
        <f>DGET($C$6:$G$30,3,$AT59:$AT60)</f>
        <v>#VALUE!</v>
      </c>
      <c r="N60" s="21" t="e">
        <f>DGET($C$6:$G$30,5,$AT59:$AT60)</f>
        <v>#VALUE!</v>
      </c>
      <c r="O60" s="20" t="str">
        <f t="shared" si="11"/>
        <v/>
      </c>
      <c r="P60" s="20" t="str">
        <f t="shared" si="12"/>
        <v/>
      </c>
      <c r="Q60" s="20" t="str">
        <f t="shared" si="16"/>
        <v/>
      </c>
      <c r="R60" s="20" t="str">
        <f t="shared" si="13"/>
        <v/>
      </c>
      <c r="S60" s="86" t="str">
        <f t="shared" si="21"/>
        <v/>
      </c>
      <c r="T60" s="24" t="str">
        <f t="shared" si="18"/>
        <v/>
      </c>
      <c r="U60" s="24">
        <f t="shared" si="22"/>
        <v>0</v>
      </c>
      <c r="V60" s="24">
        <f t="shared" si="23"/>
        <v>0</v>
      </c>
      <c r="W60" s="23" t="str">
        <f t="shared" si="20"/>
        <v/>
      </c>
      <c r="X60" s="16"/>
      <c r="Y60" s="5"/>
      <c r="Z60" s="5"/>
      <c r="AA60" s="5"/>
      <c r="AT60" s="5">
        <v>22</v>
      </c>
      <c r="AU60" s="5" t="s">
        <v>1</v>
      </c>
    </row>
    <row r="61" spans="2:49" s="4" customFormat="1" ht="16.5" hidden="1" customHeight="1" x14ac:dyDescent="0.2">
      <c r="B61" s="120"/>
      <c r="C61" s="81"/>
      <c r="D61" s="82" t="str">
        <f>IFERROR(DGET($C$6:$G$30,2,$AU60:$AU61),"")</f>
        <v/>
      </c>
      <c r="E61" s="83" t="str">
        <f t="shared" si="7"/>
        <v/>
      </c>
      <c r="F61" s="84" t="str">
        <f t="shared" si="15"/>
        <v/>
      </c>
      <c r="G61" s="83" t="str">
        <f>IFERROR(DGET($C$6:$G$30,4,$AU60:$AU61),"")</f>
        <v/>
      </c>
      <c r="H61" s="85" t="str">
        <f t="shared" si="8"/>
        <v/>
      </c>
      <c r="I61" s="102">
        <f t="shared" si="9"/>
        <v>0</v>
      </c>
      <c r="J61" s="139" t="s">
        <v>16</v>
      </c>
      <c r="K61" s="133" t="str">
        <f t="shared" si="10"/>
        <v/>
      </c>
      <c r="L61" s="16"/>
      <c r="M61" s="17" t="e">
        <f>DGET($C$6:$G$30,3,$AU60:$AU61)</f>
        <v>#VALUE!</v>
      </c>
      <c r="N61" s="21" t="e">
        <f>DGET($C$6:$G$30,5,$AU60:$AU61)</f>
        <v>#VALUE!</v>
      </c>
      <c r="O61" s="20" t="str">
        <f t="shared" si="11"/>
        <v/>
      </c>
      <c r="P61" s="20" t="str">
        <f t="shared" si="12"/>
        <v/>
      </c>
      <c r="Q61" s="20" t="str">
        <f t="shared" si="16"/>
        <v/>
      </c>
      <c r="R61" s="20" t="str">
        <f t="shared" si="13"/>
        <v/>
      </c>
      <c r="S61" s="86" t="str">
        <f t="shared" si="21"/>
        <v/>
      </c>
      <c r="T61" s="24" t="str">
        <f t="shared" si="18"/>
        <v/>
      </c>
      <c r="U61" s="24">
        <f t="shared" si="22"/>
        <v>0</v>
      </c>
      <c r="V61" s="24">
        <f t="shared" si="23"/>
        <v>0</v>
      </c>
      <c r="W61" s="23" t="str">
        <f t="shared" si="20"/>
        <v/>
      </c>
      <c r="X61" s="16"/>
      <c r="Y61" s="5"/>
      <c r="Z61" s="5"/>
      <c r="AA61" s="5"/>
      <c r="AT61" s="5"/>
      <c r="AU61" s="5">
        <v>23</v>
      </c>
      <c r="AV61" s="22" t="s">
        <v>1</v>
      </c>
    </row>
    <row r="62" spans="2:49" s="4" customFormat="1" ht="16.5" hidden="1" customHeight="1" x14ac:dyDescent="0.2">
      <c r="B62" s="120"/>
      <c r="C62" s="81"/>
      <c r="D62" s="82" t="str">
        <f>IFERROR(DGET($C$6:$G$30,2,$AV61:$AV62),"")</f>
        <v/>
      </c>
      <c r="E62" s="83" t="str">
        <f t="shared" si="7"/>
        <v/>
      </c>
      <c r="F62" s="84" t="str">
        <f t="shared" si="15"/>
        <v/>
      </c>
      <c r="G62" s="83" t="str">
        <f>IFERROR(DGET($C$6:$G$30,4,$AV61:$AV62),"")</f>
        <v/>
      </c>
      <c r="H62" s="85" t="str">
        <f t="shared" si="8"/>
        <v/>
      </c>
      <c r="I62" s="102">
        <f t="shared" si="9"/>
        <v>0</v>
      </c>
      <c r="J62" s="139" t="s">
        <v>16</v>
      </c>
      <c r="K62" s="133" t="str">
        <f t="shared" si="10"/>
        <v/>
      </c>
      <c r="L62" s="16"/>
      <c r="M62" s="17" t="e">
        <f>DGET($C$6:$G$30,3,$AV61:$AV62)</f>
        <v>#VALUE!</v>
      </c>
      <c r="N62" s="21" t="e">
        <f>DGET($C$6:$G$30,5,$AV61:$AV62)</f>
        <v>#VALUE!</v>
      </c>
      <c r="O62" s="20" t="str">
        <f t="shared" si="11"/>
        <v/>
      </c>
      <c r="P62" s="20" t="str">
        <f t="shared" si="12"/>
        <v/>
      </c>
      <c r="Q62" s="20" t="str">
        <f t="shared" si="16"/>
        <v/>
      </c>
      <c r="R62" s="20" t="str">
        <f t="shared" si="13"/>
        <v/>
      </c>
      <c r="S62" s="86" t="str">
        <f t="shared" si="21"/>
        <v/>
      </c>
      <c r="T62" s="24" t="str">
        <f t="shared" si="18"/>
        <v/>
      </c>
      <c r="U62" s="24">
        <f t="shared" si="22"/>
        <v>0</v>
      </c>
      <c r="V62" s="24">
        <f t="shared" si="23"/>
        <v>0</v>
      </c>
      <c r="W62" s="23" t="str">
        <f t="shared" si="20"/>
        <v/>
      </c>
      <c r="X62" s="16"/>
      <c r="Y62" s="5"/>
      <c r="Z62" s="5"/>
      <c r="AA62" s="5"/>
      <c r="AE62" s="19"/>
      <c r="AT62" s="5"/>
      <c r="AU62" s="5"/>
      <c r="AV62" s="5">
        <v>24</v>
      </c>
      <c r="AW62" s="22"/>
    </row>
    <row r="63" spans="2:49" s="4" customFormat="1" ht="16.5" customHeight="1" x14ac:dyDescent="0.2">
      <c r="B63" s="120"/>
      <c r="C63" s="111"/>
      <c r="D63" s="136"/>
      <c r="E63" s="118"/>
      <c r="F63" s="118"/>
      <c r="G63" s="118"/>
      <c r="H63" s="118" t="s">
        <v>22</v>
      </c>
      <c r="I63" s="103">
        <f>SUM(I39:I62)</f>
        <v>0</v>
      </c>
      <c r="J63" s="115"/>
      <c r="K63" s="116"/>
      <c r="L63" s="16"/>
      <c r="M63" s="18"/>
      <c r="N63" s="16"/>
      <c r="S63" s="25"/>
      <c r="T63" s="25"/>
      <c r="U63" s="25"/>
      <c r="V63" s="25"/>
      <c r="W63" s="25"/>
    </row>
    <row r="64" spans="2:49" x14ac:dyDescent="0.2">
      <c r="B64" s="120"/>
      <c r="C64" s="137"/>
      <c r="D64" s="138"/>
      <c r="E64" s="138"/>
      <c r="F64" s="138"/>
      <c r="G64" s="138"/>
      <c r="H64" s="138"/>
      <c r="I64" s="138"/>
      <c r="J64" s="134"/>
      <c r="K64" s="135"/>
    </row>
  </sheetData>
  <mergeCells count="2">
    <mergeCell ref="Q38:R38"/>
    <mergeCell ref="A1:K3"/>
  </mergeCells>
  <phoneticPr fontId="2" type="noConversion"/>
  <conditionalFormatting sqref="C39:C62">
    <cfRule type="expression" dxfId="11" priority="6" stopIfTrue="1">
      <formula>AND($C39&lt;&gt;"Y",$C39&lt;&gt;"")</formula>
    </cfRule>
  </conditionalFormatting>
  <conditionalFormatting sqref="E39:F62">
    <cfRule type="expression" dxfId="10" priority="16" stopIfTrue="1">
      <formula>$W39="Y"</formula>
    </cfRule>
    <cfRule type="expression" dxfId="9" priority="18" stopIfTrue="1">
      <formula>$W39="N"</formula>
    </cfRule>
  </conditionalFormatting>
  <conditionalFormatting sqref="G39:G62">
    <cfRule type="expression" dxfId="8" priority="15" stopIfTrue="1">
      <formula>$W39="X"</formula>
    </cfRule>
    <cfRule type="expression" dxfId="7" priority="24">
      <formula>OR($W39="N",$W39="Y")</formula>
    </cfRule>
  </conditionalFormatting>
  <conditionalFormatting sqref="H39:H62">
    <cfRule type="expression" dxfId="6" priority="2" stopIfTrue="1">
      <formula>$W39="Y"</formula>
    </cfRule>
    <cfRule type="expression" dxfId="5" priority="26" stopIfTrue="1">
      <formula>$W39="N"</formula>
    </cfRule>
  </conditionalFormatting>
  <conditionalFormatting sqref="J7:K30">
    <cfRule type="expression" dxfId="4" priority="1" stopIfTrue="1">
      <formula>$M7="X"</formula>
    </cfRule>
  </conditionalFormatting>
  <conditionalFormatting sqref="J39:K62">
    <cfRule type="expression" dxfId="3" priority="10" stopIfTrue="1">
      <formula>$O39&lt;$Q39</formula>
    </cfRule>
  </conditionalFormatting>
  <printOptions horizontalCentered="1" verticalCentered="1"/>
  <pageMargins left="0.5" right="0.5" top="0.5" bottom="0.5" header="0.3" footer="0.3"/>
  <pageSetup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showGridLines="0" zoomScale="62" zoomScaleNormal="62" zoomScalePageLayoutView="150" workbookViewId="0">
      <pane ySplit="5" topLeftCell="A6" activePane="bottomLeft" state="frozen"/>
      <selection pane="bottomLeft" activeCell="R20" sqref="R20"/>
    </sheetView>
  </sheetViews>
  <sheetFormatPr defaultColWidth="8.85546875" defaultRowHeight="12.75" x14ac:dyDescent="0.2"/>
  <cols>
    <col min="1" max="1" width="38" customWidth="1"/>
    <col min="2" max="2" width="15.7109375" style="39" customWidth="1"/>
    <col min="3" max="3" width="15.7109375" style="40" customWidth="1"/>
    <col min="4" max="4" width="15.7109375" style="39" customWidth="1"/>
  </cols>
  <sheetData>
    <row r="1" spans="1:4" ht="24.75" customHeight="1" x14ac:dyDescent="0.35">
      <c r="A1" s="149" t="s">
        <v>39</v>
      </c>
      <c r="B1" s="149"/>
      <c r="C1" s="149"/>
      <c r="D1" s="149"/>
    </row>
    <row r="2" spans="1:4" s="42" customFormat="1" ht="16.5" customHeight="1" x14ac:dyDescent="0.35">
      <c r="A2" s="109"/>
      <c r="B2" s="109"/>
      <c r="C2" s="44" t="s">
        <v>24</v>
      </c>
      <c r="D2" s="140">
        <f>SUM(B6:B20)</f>
        <v>0</v>
      </c>
    </row>
    <row r="3" spans="1:4" s="42" customFormat="1" ht="16.5" customHeight="1" x14ac:dyDescent="0.2">
      <c r="B3" s="43"/>
      <c r="C3" s="44" t="s">
        <v>25</v>
      </c>
      <c r="D3" s="46"/>
    </row>
    <row r="4" spans="1:4" ht="8.25" customHeight="1" x14ac:dyDescent="0.2"/>
    <row r="5" spans="1:4" s="41" customFormat="1" ht="27" customHeight="1" x14ac:dyDescent="0.2">
      <c r="A5" s="141" t="s">
        <v>3</v>
      </c>
      <c r="B5" s="142" t="s">
        <v>2</v>
      </c>
      <c r="C5" s="143" t="s">
        <v>26</v>
      </c>
      <c r="D5" s="142" t="s">
        <v>27</v>
      </c>
    </row>
    <row r="6" spans="1:4" s="42" customFormat="1" ht="16.5" customHeight="1" x14ac:dyDescent="0.2">
      <c r="A6" s="88">
        <f>+'Debt Reduction'!D7</f>
        <v>0</v>
      </c>
      <c r="B6" s="47">
        <f>+'Debt Reduction'!E7</f>
        <v>0</v>
      </c>
      <c r="C6" s="89" t="str">
        <f>IF($B6=0,"",+B6/$D$2)</f>
        <v/>
      </c>
      <c r="D6" s="90" t="str">
        <f t="shared" ref="D6:D20" si="0">IF(C6="","",+C6*$D$3)</f>
        <v/>
      </c>
    </row>
    <row r="7" spans="1:4" s="42" customFormat="1" ht="16.5" customHeight="1" x14ac:dyDescent="0.2">
      <c r="A7" s="88">
        <f>+'Debt Reduction'!D8</f>
        <v>0</v>
      </c>
      <c r="B7" s="47">
        <f>+'Debt Reduction'!E8</f>
        <v>0</v>
      </c>
      <c r="C7" s="89" t="str">
        <f t="shared" ref="C7:C20" si="1">IF($B7=0,"",+B7/$D$2)</f>
        <v/>
      </c>
      <c r="D7" s="90" t="str">
        <f t="shared" si="0"/>
        <v/>
      </c>
    </row>
    <row r="8" spans="1:4" s="42" customFormat="1" ht="16.5" customHeight="1" x14ac:dyDescent="0.2">
      <c r="A8" s="88">
        <f>+'Debt Reduction'!D9</f>
        <v>0</v>
      </c>
      <c r="B8" s="47">
        <f>+'Debt Reduction'!E9</f>
        <v>0</v>
      </c>
      <c r="C8" s="89" t="str">
        <f t="shared" si="1"/>
        <v/>
      </c>
      <c r="D8" s="90" t="str">
        <f t="shared" si="0"/>
        <v/>
      </c>
    </row>
    <row r="9" spans="1:4" s="42" customFormat="1" ht="16.5" customHeight="1" x14ac:dyDescent="0.2">
      <c r="A9" s="88">
        <f>+'Debt Reduction'!D10</f>
        <v>0</v>
      </c>
      <c r="B9" s="47">
        <f>+'Debt Reduction'!E10</f>
        <v>0</v>
      </c>
      <c r="C9" s="89" t="str">
        <f t="shared" si="1"/>
        <v/>
      </c>
      <c r="D9" s="90" t="str">
        <f t="shared" si="0"/>
        <v/>
      </c>
    </row>
    <row r="10" spans="1:4" s="42" customFormat="1" ht="16.5" customHeight="1" x14ac:dyDescent="0.2">
      <c r="A10" s="88">
        <f>+'Debt Reduction'!D11</f>
        <v>0</v>
      </c>
      <c r="B10" s="47">
        <f>+'Debt Reduction'!E11</f>
        <v>0</v>
      </c>
      <c r="C10" s="89" t="str">
        <f t="shared" si="1"/>
        <v/>
      </c>
      <c r="D10" s="90" t="str">
        <f t="shared" si="0"/>
        <v/>
      </c>
    </row>
    <row r="11" spans="1:4" s="42" customFormat="1" ht="16.5" customHeight="1" x14ac:dyDescent="0.2">
      <c r="A11" s="88">
        <f>+'Debt Reduction'!D12</f>
        <v>0</v>
      </c>
      <c r="B11" s="47">
        <f>+'Debt Reduction'!E12</f>
        <v>0</v>
      </c>
      <c r="C11" s="89" t="str">
        <f t="shared" si="1"/>
        <v/>
      </c>
      <c r="D11" s="90" t="str">
        <f t="shared" si="0"/>
        <v/>
      </c>
    </row>
    <row r="12" spans="1:4" s="42" customFormat="1" ht="16.5" customHeight="1" x14ac:dyDescent="0.2">
      <c r="A12" s="88">
        <f>+'Debt Reduction'!D13</f>
        <v>0</v>
      </c>
      <c r="B12" s="47">
        <f>+'Debt Reduction'!E13</f>
        <v>0</v>
      </c>
      <c r="C12" s="89" t="str">
        <f t="shared" si="1"/>
        <v/>
      </c>
      <c r="D12" s="90" t="str">
        <f t="shared" si="0"/>
        <v/>
      </c>
    </row>
    <row r="13" spans="1:4" s="42" customFormat="1" ht="16.5" customHeight="1" x14ac:dyDescent="0.2">
      <c r="A13" s="88">
        <f>+'Debt Reduction'!D14</f>
        <v>0</v>
      </c>
      <c r="B13" s="47">
        <f>+'Debt Reduction'!E14</f>
        <v>0</v>
      </c>
      <c r="C13" s="89" t="str">
        <f t="shared" si="1"/>
        <v/>
      </c>
      <c r="D13" s="90" t="str">
        <f t="shared" si="0"/>
        <v/>
      </c>
    </row>
    <row r="14" spans="1:4" s="42" customFormat="1" ht="16.5" customHeight="1" x14ac:dyDescent="0.2">
      <c r="A14" s="88">
        <f>+'Debt Reduction'!D15</f>
        <v>0</v>
      </c>
      <c r="B14" s="47">
        <f>+'Debt Reduction'!E15</f>
        <v>0</v>
      </c>
      <c r="C14" s="89" t="str">
        <f t="shared" si="1"/>
        <v/>
      </c>
      <c r="D14" s="90" t="str">
        <f t="shared" si="0"/>
        <v/>
      </c>
    </row>
    <row r="15" spans="1:4" s="42" customFormat="1" ht="16.5" customHeight="1" x14ac:dyDescent="0.2">
      <c r="A15" s="88">
        <f>+'Debt Reduction'!D16</f>
        <v>0</v>
      </c>
      <c r="B15" s="47">
        <f>+'Debt Reduction'!E16</f>
        <v>0</v>
      </c>
      <c r="C15" s="89" t="str">
        <f t="shared" si="1"/>
        <v/>
      </c>
      <c r="D15" s="90" t="str">
        <f t="shared" si="0"/>
        <v/>
      </c>
    </row>
    <row r="16" spans="1:4" s="42" customFormat="1" ht="16.5" customHeight="1" x14ac:dyDescent="0.2">
      <c r="A16" s="88">
        <f>+'Debt Reduction'!D17</f>
        <v>0</v>
      </c>
      <c r="B16" s="47">
        <f>+'Debt Reduction'!E17</f>
        <v>0</v>
      </c>
      <c r="C16" s="89" t="str">
        <f t="shared" si="1"/>
        <v/>
      </c>
      <c r="D16" s="90" t="str">
        <f t="shared" si="0"/>
        <v/>
      </c>
    </row>
    <row r="17" spans="1:4" s="42" customFormat="1" ht="16.5" customHeight="1" x14ac:dyDescent="0.2">
      <c r="A17" s="88">
        <f>+'Debt Reduction'!D18</f>
        <v>0</v>
      </c>
      <c r="B17" s="47">
        <f>+'Debt Reduction'!E18</f>
        <v>0</v>
      </c>
      <c r="C17" s="89" t="str">
        <f t="shared" si="1"/>
        <v/>
      </c>
      <c r="D17" s="90" t="str">
        <f t="shared" si="0"/>
        <v/>
      </c>
    </row>
    <row r="18" spans="1:4" s="42" customFormat="1" ht="16.5" customHeight="1" x14ac:dyDescent="0.2">
      <c r="A18" s="88">
        <f>+'Debt Reduction'!D19</f>
        <v>0</v>
      </c>
      <c r="B18" s="47">
        <f>+'Debt Reduction'!E19</f>
        <v>0</v>
      </c>
      <c r="C18" s="89" t="str">
        <f t="shared" si="1"/>
        <v/>
      </c>
      <c r="D18" s="90" t="str">
        <f t="shared" si="0"/>
        <v/>
      </c>
    </row>
    <row r="19" spans="1:4" s="42" customFormat="1" ht="16.5" customHeight="1" x14ac:dyDescent="0.2">
      <c r="A19" s="88">
        <f>+'Debt Reduction'!D20</f>
        <v>0</v>
      </c>
      <c r="B19" s="47">
        <f>+'Debt Reduction'!E20</f>
        <v>0</v>
      </c>
      <c r="C19" s="89" t="str">
        <f t="shared" si="1"/>
        <v/>
      </c>
      <c r="D19" s="90" t="str">
        <f t="shared" si="0"/>
        <v/>
      </c>
    </row>
    <row r="20" spans="1:4" s="42" customFormat="1" ht="16.5" customHeight="1" x14ac:dyDescent="0.2">
      <c r="A20" s="88">
        <f>+'Debt Reduction'!D21</f>
        <v>0</v>
      </c>
      <c r="B20" s="47">
        <f>+'Debt Reduction'!E21</f>
        <v>0</v>
      </c>
      <c r="C20" s="89" t="str">
        <f t="shared" si="1"/>
        <v/>
      </c>
      <c r="D20" s="90" t="str">
        <f t="shared" si="0"/>
        <v/>
      </c>
    </row>
    <row r="21" spans="1:4" s="45" customFormat="1" ht="16.5" customHeight="1" x14ac:dyDescent="0.2">
      <c r="A21" s="144" t="s">
        <v>28</v>
      </c>
      <c r="B21" s="140">
        <f>SUM(B6:B20)</f>
        <v>0</v>
      </c>
      <c r="C21" s="145">
        <f>SUM(C6:C20)</f>
        <v>0</v>
      </c>
      <c r="D21" s="140">
        <f>SUM(D6:D20)</f>
        <v>0</v>
      </c>
    </row>
  </sheetData>
  <mergeCells count="1">
    <mergeCell ref="A1:D1"/>
  </mergeCells>
  <conditionalFormatting sqref="A6:B20">
    <cfRule type="cellIs" dxfId="2" priority="1" stopIfTrue="1" operator="equal">
      <formula>0</formula>
    </cfRule>
  </conditionalFormatting>
  <conditionalFormatting sqref="A6:D20">
    <cfRule type="expression" dxfId="1" priority="3" stopIfTrue="1">
      <formula>ISERR(A6)</formula>
    </cfRule>
  </conditionalFormatting>
  <conditionalFormatting sqref="B21:D21">
    <cfRule type="expression" dxfId="0" priority="2" stopIfTrue="1">
      <formula>ISERR(B21)</formula>
    </cfRule>
  </conditionalFormatting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Debt Reduction</vt:lpstr>
      <vt:lpstr>Prorated Debt</vt:lpstr>
      <vt:lpstr>'Debt Reduction'!Print_Area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Todd Bagley</cp:lastModifiedBy>
  <cp:lastPrinted>2023-04-21T17:40:34Z</cp:lastPrinted>
  <dcterms:created xsi:type="dcterms:W3CDTF">2008-03-23T00:12:58Z</dcterms:created>
  <dcterms:modified xsi:type="dcterms:W3CDTF">2023-04-26T20:31:21Z</dcterms:modified>
</cp:coreProperties>
</file>